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15" tabRatio="768" activeTab="0"/>
  </bookViews>
  <sheets>
    <sheet name="결산공고" sheetId="1" r:id="rId1"/>
    <sheet name="현금흐름표" sheetId="2" r:id="rId2"/>
    <sheet name="대차,손익계산서" sheetId="3" r:id="rId3"/>
  </sheets>
  <definedNames/>
  <calcPr fullCalcOnLoad="1"/>
</workbook>
</file>

<file path=xl/comments2.xml><?xml version="1.0" encoding="utf-8"?>
<comments xmlns="http://schemas.openxmlformats.org/spreadsheetml/2006/main">
  <authors>
    <author>조홍순</author>
  </authors>
  <commentList>
    <comment ref="C11" authorId="0">
      <text>
        <r>
          <rPr>
            <b/>
            <sz val="9"/>
            <rFont val="돋움"/>
            <family val="3"/>
          </rPr>
          <t>부가세예수금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선수수익</t>
        </r>
      </text>
    </comment>
    <comment ref="C15" authorId="0">
      <text>
        <r>
          <rPr>
            <b/>
            <sz val="9"/>
            <rFont val="돋움"/>
            <family val="3"/>
          </rPr>
          <t>전기선수금중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수익대체액</t>
        </r>
      </text>
    </comment>
    <comment ref="C18" authorId="0">
      <text>
        <r>
          <rPr>
            <b/>
            <sz val="9"/>
            <rFont val="돋움"/>
            <family val="3"/>
          </rPr>
          <t>예수금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당기증가</t>
        </r>
        <r>
          <rPr>
            <b/>
            <sz val="9"/>
            <rFont val="Tahoma"/>
            <family val="2"/>
          </rPr>
          <t xml:space="preserve"> 4,277,560</t>
        </r>
        <r>
          <rPr>
            <b/>
            <sz val="9"/>
            <rFont val="돋움"/>
            <family val="3"/>
          </rPr>
          <t>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선입금액</t>
        </r>
      </text>
    </comment>
    <comment ref="C20" authorId="0">
      <text>
        <r>
          <rPr>
            <b/>
            <sz val="9"/>
            <rFont val="돋움"/>
            <family val="3"/>
          </rPr>
          <t>임대수입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당기말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미수금</t>
        </r>
      </text>
    </comment>
    <comment ref="C22" authorId="0">
      <text>
        <r>
          <rPr>
            <b/>
            <sz val="9"/>
            <rFont val="돋움"/>
            <family val="3"/>
          </rPr>
          <t>부가세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대급금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예수금</t>
        </r>
      </text>
    </comment>
    <comment ref="C25" authorId="0">
      <text>
        <r>
          <rPr>
            <b/>
            <sz val="9"/>
            <rFont val="돋움"/>
            <family val="3"/>
          </rPr>
          <t>미수대체 및 연구비 예수금 64,000,000, 원천세예수 등 증가</t>
        </r>
      </text>
    </comment>
    <comment ref="C52" authorId="0">
      <text>
        <r>
          <rPr>
            <b/>
            <sz val="9"/>
            <rFont val="돋움"/>
            <family val="3"/>
          </rPr>
          <t>전기선수금중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수정대체액</t>
        </r>
      </text>
    </comment>
    <comment ref="C53" authorId="0">
      <text>
        <r>
          <rPr>
            <b/>
            <sz val="9"/>
            <rFont val="돋움"/>
            <family val="3"/>
          </rPr>
          <t>예수금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당기증가</t>
        </r>
        <r>
          <rPr>
            <b/>
            <sz val="9"/>
            <rFont val="Tahoma"/>
            <family val="2"/>
          </rPr>
          <t xml:space="preserve"> 4,277,560</t>
        </r>
        <r>
          <rPr>
            <b/>
            <sz val="9"/>
            <rFont val="돋움"/>
            <family val="3"/>
          </rPr>
          <t>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기타입금</t>
        </r>
      </text>
    </comment>
    <comment ref="C130" authorId="0">
      <text>
        <r>
          <rPr>
            <b/>
            <sz val="9"/>
            <rFont val="돋움"/>
            <family val="3"/>
          </rPr>
          <t>당기 제세예수금증가액</t>
        </r>
      </text>
    </comment>
    <comment ref="C132" authorId="0">
      <text>
        <r>
          <rPr>
            <b/>
            <sz val="9"/>
            <rFont val="돋움"/>
            <family val="3"/>
          </rPr>
          <t>활동비 카드결재 미지급액</t>
        </r>
      </text>
    </comment>
    <comment ref="C133" authorId="0">
      <text>
        <r>
          <rPr>
            <b/>
            <sz val="9"/>
            <rFont val="돋움"/>
            <family val="3"/>
          </rPr>
          <t>카드결재 당기증가</t>
        </r>
      </text>
    </comment>
    <comment ref="C149" authorId="0">
      <text>
        <r>
          <rPr>
            <b/>
            <sz val="9"/>
            <rFont val="돋움"/>
            <family val="3"/>
          </rPr>
          <t>선급금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당기증가액</t>
        </r>
        <r>
          <rPr>
            <b/>
            <sz val="9"/>
            <rFont val="Tahoma"/>
            <family val="2"/>
          </rPr>
          <t xml:space="preserve"> 16,285,430</t>
        </r>
        <r>
          <rPr>
            <b/>
            <sz val="9"/>
            <rFont val="돋움"/>
            <family val="3"/>
          </rPr>
          <t>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중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간접비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선급분</t>
        </r>
      </text>
    </comment>
    <comment ref="C155" authorId="0">
      <text>
        <r>
          <rPr>
            <b/>
            <sz val="9"/>
            <rFont val="돋움"/>
            <family val="3"/>
          </rPr>
          <t>미지급증가분</t>
        </r>
      </text>
    </comment>
    <comment ref="C163" authorId="0">
      <text>
        <r>
          <rPr>
            <b/>
            <sz val="9"/>
            <rFont val="돋움"/>
            <family val="3"/>
          </rPr>
          <t>당기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추계액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추가설정액</t>
        </r>
      </text>
    </comment>
  </commentList>
</comments>
</file>

<file path=xl/sharedStrings.xml><?xml version="1.0" encoding="utf-8"?>
<sst xmlns="http://schemas.openxmlformats.org/spreadsheetml/2006/main" count="244" uniqueCount="206">
  <si>
    <t>계정과목</t>
  </si>
  <si>
    <t>이자수익</t>
  </si>
  <si>
    <t>현금성자산(예금)</t>
  </si>
  <si>
    <t>기타운영외수익</t>
  </si>
  <si>
    <t>지급수수료</t>
  </si>
  <si>
    <t>예수금</t>
  </si>
  <si>
    <t>기타지원금사업비</t>
  </si>
  <si>
    <t>부가세대급금</t>
  </si>
  <si>
    <t>기타산학협력비</t>
  </si>
  <si>
    <t>산학협력수익</t>
  </si>
  <si>
    <t>기타운영외비용</t>
  </si>
  <si>
    <t>세금과공과</t>
  </si>
  <si>
    <t>미지급금</t>
  </si>
  <si>
    <t>기타지원금수익</t>
  </si>
  <si>
    <t>기계기구</t>
  </si>
  <si>
    <t>선급법인세</t>
  </si>
  <si>
    <t>차변</t>
  </si>
  <si>
    <t>대변</t>
  </si>
  <si>
    <t>기타산학협력수익</t>
  </si>
  <si>
    <t>부가세예수금</t>
  </si>
  <si>
    <t>미수금</t>
  </si>
  <si>
    <t>잔액</t>
  </si>
  <si>
    <t>합계</t>
  </si>
  <si>
    <t>합  계</t>
  </si>
  <si>
    <t>당기운영차익</t>
  </si>
  <si>
    <t>현  금  흐  름  표</t>
  </si>
  <si>
    <t>(당기 : 2015년 3월 01일 부터 2016년 2월 29일까지)</t>
  </si>
  <si>
    <r>
      <t>과 목</t>
    </r>
    <r>
      <rPr>
        <sz val="9.5"/>
        <color indexed="8"/>
        <rFont val="한양중고딕"/>
        <family val="3"/>
      </rPr>
      <t>(</t>
    </r>
    <r>
      <rPr>
        <sz val="9.5"/>
        <color indexed="8"/>
        <rFont val="맑은 고딕"/>
        <family val="3"/>
      </rPr>
      <t>관</t>
    </r>
    <r>
      <rPr>
        <sz val="9.5"/>
        <color indexed="8"/>
        <rFont val="한양중고딕"/>
        <family val="3"/>
      </rPr>
      <t xml:space="preserve">, </t>
    </r>
    <r>
      <rPr>
        <sz val="9.5"/>
        <color indexed="8"/>
        <rFont val="맑은 고딕"/>
        <family val="3"/>
      </rPr>
      <t>항</t>
    </r>
    <r>
      <rPr>
        <sz val="9.5"/>
        <color indexed="8"/>
        <rFont val="한양중고딕"/>
        <family val="3"/>
      </rPr>
      <t xml:space="preserve">, </t>
    </r>
    <r>
      <rPr>
        <sz val="9.5"/>
        <color indexed="8"/>
        <rFont val="맑은 고딕"/>
        <family val="3"/>
      </rPr>
      <t>목</t>
    </r>
    <r>
      <rPr>
        <sz val="9.5"/>
        <color indexed="8"/>
        <rFont val="한양중고딕"/>
        <family val="3"/>
      </rPr>
      <t>)</t>
    </r>
  </si>
  <si>
    <r>
      <t>(</t>
    </r>
    <r>
      <rPr>
        <sz val="8"/>
        <color indexed="8"/>
        <rFont val="맑은 고딕"/>
        <family val="3"/>
      </rPr>
      <t>운영계산서</t>
    </r>
    <r>
      <rPr>
        <sz val="8"/>
        <color indexed="8"/>
        <rFont val="신명 신명조"/>
        <family val="3"/>
      </rPr>
      <t>)</t>
    </r>
  </si>
  <si>
    <r>
      <t>(</t>
    </r>
    <r>
      <rPr>
        <sz val="8"/>
        <color indexed="8"/>
        <rFont val="맑은 고딕"/>
        <family val="3"/>
      </rPr>
      <t>자산</t>
    </r>
    <r>
      <rPr>
        <sz val="8"/>
        <color indexed="8"/>
        <rFont val="신명 신명조"/>
        <family val="3"/>
      </rPr>
      <t>,</t>
    </r>
    <r>
      <rPr>
        <sz val="8"/>
        <color indexed="8"/>
        <rFont val="맑은 고딕"/>
        <family val="3"/>
      </rPr>
      <t>부채증감</t>
    </r>
    <r>
      <rPr>
        <sz val="8"/>
        <color indexed="8"/>
        <rFont val="신명 신명조"/>
        <family val="3"/>
      </rPr>
      <t>)</t>
    </r>
  </si>
  <si>
    <r>
      <t>(</t>
    </r>
    <r>
      <rPr>
        <sz val="8"/>
        <color indexed="8"/>
        <rFont val="맑은 고딕"/>
        <family val="3"/>
      </rPr>
      <t>비고</t>
    </r>
    <r>
      <rPr>
        <sz val="8"/>
        <color indexed="8"/>
        <rFont val="신명 신명조"/>
        <family val="3"/>
      </rPr>
      <t>)</t>
    </r>
  </si>
  <si>
    <r>
      <t>2015</t>
    </r>
    <r>
      <rPr>
        <sz val="9.5"/>
        <color indexed="8"/>
        <rFont val="맑은 고딕"/>
        <family val="3"/>
      </rPr>
      <t>회계연도</t>
    </r>
  </si>
  <si>
    <t>Ⅰ.현금유입액</t>
  </si>
  <si>
    <t>1.운영활동으로인한현금유입액</t>
  </si>
  <si>
    <t/>
  </si>
  <si>
    <t>1)산학협력수익현금유입액</t>
  </si>
  <si>
    <t>(1)연구수익</t>
  </si>
  <si>
    <t xml:space="preserve">   가.정부연구수익</t>
  </si>
  <si>
    <t xml:space="preserve">   나.산업체연구수익</t>
  </si>
  <si>
    <t>(2)교육운영수익</t>
  </si>
  <si>
    <t xml:space="preserve">   가.교육운영수익</t>
  </si>
  <si>
    <t>(3)지식재산권수익</t>
  </si>
  <si>
    <t xml:space="preserve">   가.지식재산권실시수익</t>
  </si>
  <si>
    <t xml:space="preserve">   나.지식재산권양도수익</t>
  </si>
  <si>
    <t>(4)설비자산사용료수익</t>
  </si>
  <si>
    <t xml:space="preserve">   가.설비자산사용료수익</t>
  </si>
  <si>
    <t>나.임대료수익</t>
  </si>
  <si>
    <t>(5)기타산학협력수익</t>
  </si>
  <si>
    <t xml:space="preserve">   가.기타산학협력수익</t>
  </si>
  <si>
    <t>2)지원금수익현금유입액</t>
  </si>
  <si>
    <t>(3)기타지원금수익</t>
  </si>
  <si>
    <t xml:space="preserve">   가.기타지원금수익</t>
  </si>
  <si>
    <t>3)간접비수익현금유입액</t>
  </si>
  <si>
    <t>(1)산학협력수익</t>
  </si>
  <si>
    <t xml:space="preserve">   가.산학협력연구수익</t>
  </si>
  <si>
    <t xml:space="preserve">   나.교육운영수익</t>
  </si>
  <si>
    <t>(2)지원금수익</t>
  </si>
  <si>
    <t xml:space="preserve">   가.연구수익</t>
  </si>
  <si>
    <t xml:space="preserve">   나.교육운영수익</t>
  </si>
  <si>
    <t xml:space="preserve">   다.기타지원금수익</t>
  </si>
  <si>
    <t>4)전입및기부금수익현금유입액</t>
  </si>
  <si>
    <t>(1)전입금수익</t>
  </si>
  <si>
    <t xml:space="preserve">   가.학교법인전입금</t>
  </si>
  <si>
    <t xml:space="preserve">   나.학교회계전입금</t>
  </si>
  <si>
    <t xml:space="preserve">   다.학교기업전입금</t>
  </si>
  <si>
    <t xml:space="preserve">   라.기타전입금</t>
  </si>
  <si>
    <t>(2)기부금수익</t>
  </si>
  <si>
    <t xml:space="preserve">   가.일반기부금</t>
  </si>
  <si>
    <t xml:space="preserve">   나.지정기부금</t>
  </si>
  <si>
    <t>5)운영외수익현금유입액</t>
  </si>
  <si>
    <t>(1)운영외수익</t>
  </si>
  <si>
    <t xml:space="preserve">   가.이자수익</t>
  </si>
  <si>
    <t xml:space="preserve">   나.배당금수익</t>
  </si>
  <si>
    <t xml:space="preserve">   라.유가증권처분이익</t>
  </si>
  <si>
    <t xml:space="preserve">   마.기타운영외수익</t>
  </si>
  <si>
    <t>2.투자활동으로인한현금유입액</t>
  </si>
  <si>
    <t>1)투자자산수입</t>
  </si>
  <si>
    <t>(1)장기금융상품인출</t>
  </si>
  <si>
    <t>(2)장기투자금융자산매각대</t>
  </si>
  <si>
    <t>(3)출자금회수</t>
  </si>
  <si>
    <t>(4)기타투자자산수입</t>
  </si>
  <si>
    <t>2)유형자산매각대</t>
  </si>
  <si>
    <t>(1)토지매각대</t>
  </si>
  <si>
    <t>(2)건물매각대</t>
  </si>
  <si>
    <t>(3)구축물매각대</t>
  </si>
  <si>
    <t>(4)기계기구매각대</t>
  </si>
  <si>
    <t>4)기타비유동자산수입</t>
  </si>
  <si>
    <t>(1)연구기금인출수입</t>
  </si>
  <si>
    <t>(2)건축기금인출수입</t>
  </si>
  <si>
    <t>(3)장학기금인출수입</t>
  </si>
  <si>
    <t>(4)기타기금인출수입</t>
  </si>
  <si>
    <t>(5)보증금수입</t>
  </si>
  <si>
    <t>(6)기타비유동자산수입</t>
  </si>
  <si>
    <t>3.재무활동으로인한현금유입액</t>
  </si>
  <si>
    <t>1)부채의차입</t>
  </si>
  <si>
    <t>(1)임대보증금의증가</t>
  </si>
  <si>
    <t>(2)기타고정부채의증가</t>
  </si>
  <si>
    <t>2)기본금의조달</t>
  </si>
  <si>
    <t>(1)출연기본금의증가</t>
  </si>
  <si>
    <t>과목(관,항,목)</t>
  </si>
  <si>
    <r>
      <t>2015</t>
    </r>
    <r>
      <rPr>
        <sz val="9.5"/>
        <color indexed="8"/>
        <rFont val="맑은 고딕"/>
        <family val="3"/>
      </rPr>
      <t>회계연도</t>
    </r>
  </si>
  <si>
    <t>Ⅱ.현금유출액</t>
  </si>
  <si>
    <t>1.운영활동으로인한현금유출액</t>
  </si>
  <si>
    <t>1)산학협력비현금유출액</t>
  </si>
  <si>
    <t>(1)산학협력연구비</t>
  </si>
  <si>
    <t xml:space="preserve">   가.인건비</t>
  </si>
  <si>
    <t xml:space="preserve">   나.학생인건비</t>
  </si>
  <si>
    <t xml:space="preserve">   다.연구장비․재료비</t>
  </si>
  <si>
    <t xml:space="preserve">   라.연구활동비</t>
  </si>
  <si>
    <t xml:space="preserve">   마.연구수당</t>
  </si>
  <si>
    <t xml:space="preserve">   바.위탁연구개발비</t>
  </si>
  <si>
    <t>(2)교육운영비</t>
  </si>
  <si>
    <t xml:space="preserve">   나.교육과정개발비</t>
  </si>
  <si>
    <t xml:space="preserve">   다.장학금</t>
  </si>
  <si>
    <t xml:space="preserve">   라.실험실습비</t>
  </si>
  <si>
    <t xml:space="preserve">   마.기타교육운영비</t>
  </si>
  <si>
    <t>(3)지식재산권비용</t>
  </si>
  <si>
    <t xml:space="preserve">   가.지식재산권실시․양도비</t>
  </si>
  <si>
    <t xml:space="preserve">   나.산학협력보상금</t>
  </si>
  <si>
    <t>(4)학교시설사용료</t>
  </si>
  <si>
    <t xml:space="preserve">   가.학교시설사용료</t>
  </si>
  <si>
    <t>(5)기타산학협력비</t>
  </si>
  <si>
    <t xml:space="preserve">   가.기타산학협력비</t>
  </si>
  <si>
    <t>2)지원금사업비현금유출액</t>
  </si>
  <si>
    <t>(1)연구비</t>
  </si>
  <si>
    <t>(3)기타지원금사업비</t>
  </si>
  <si>
    <t xml:space="preserve">   가.기타지원금사업비</t>
  </si>
  <si>
    <t>3)간접비사업비현금유출액</t>
  </si>
  <si>
    <t>(1)인력지원비</t>
  </si>
  <si>
    <t xml:space="preserve">  가.인건비</t>
  </si>
  <si>
    <t xml:space="preserve">   나.연구개발능률성과급</t>
  </si>
  <si>
    <t>(2)연구지원비</t>
  </si>
  <si>
    <t xml:space="preserve">   가.기관공통지원경비</t>
  </si>
  <si>
    <t xml:space="preserve">   나.사업단또는연구단운영비</t>
  </si>
  <si>
    <t xml:space="preserve">   다.연구실안전관리비</t>
  </si>
  <si>
    <t xml:space="preserve">   라.연구보안관리비</t>
  </si>
  <si>
    <t xml:space="preserve">   마.연구윤리활동비</t>
  </si>
  <si>
    <t xml:space="preserve">   바.연구개발준비금</t>
  </si>
  <si>
    <t xml:space="preserve">   사.대학연구활동지원금</t>
  </si>
  <si>
    <t>(3)성과활용지원비</t>
  </si>
  <si>
    <t xml:space="preserve">   가.과학문화활동비</t>
  </si>
  <si>
    <t xml:space="preserve">   나.지식재산권출원․등록비</t>
  </si>
  <si>
    <t>(4)기타지원비</t>
  </si>
  <si>
    <t xml:space="preserve">   가.기타지원비</t>
  </si>
  <si>
    <t>4)일반관리비현금유출액</t>
  </si>
  <si>
    <t>(1)일반관리비</t>
  </si>
  <si>
    <t xml:space="preserve">   나.일반제경비</t>
  </si>
  <si>
    <t>5)운영외비용현금유출액</t>
  </si>
  <si>
    <t>(1)운영외비용</t>
  </si>
  <si>
    <t xml:space="preserve">   가.전기오류수정손실</t>
  </si>
  <si>
    <t xml:space="preserve">   나.기타운영외비용</t>
  </si>
  <si>
    <t>6)학교회계전출금현금유출액</t>
  </si>
  <si>
    <t>(1)학교회계전출금</t>
  </si>
  <si>
    <t>가.학교회계전출금</t>
  </si>
  <si>
    <t>2.투자활동으로인한현금유출액</t>
  </si>
  <si>
    <t>1)투자자산지출</t>
  </si>
  <si>
    <t>(1)장기금융상품증가</t>
  </si>
  <si>
    <t>(2)장기투자금융자산취득지출</t>
  </si>
  <si>
    <t>(3)출자금투자지출</t>
  </si>
  <si>
    <t>(4)단기금융상품투자지출</t>
  </si>
  <si>
    <t>2)유형자산취득지출</t>
  </si>
  <si>
    <t>(2)건물취득</t>
  </si>
  <si>
    <t>(3)구축물취득</t>
  </si>
  <si>
    <t>(4)기계기구취득</t>
  </si>
  <si>
    <t>(5)집기비품취득</t>
  </si>
  <si>
    <t>(6)차량운반구취득</t>
  </si>
  <si>
    <t>(7)건설중인자산취득</t>
  </si>
  <si>
    <t>(8)기타유형자산취득</t>
  </si>
  <si>
    <t>3)무형자산취득지출</t>
  </si>
  <si>
    <t>(1)지식재산권취득</t>
  </si>
  <si>
    <t>(2)개발비취득</t>
  </si>
  <si>
    <t>(3)기타무형자산취득</t>
  </si>
  <si>
    <t>4)기타비유동자산지출</t>
  </si>
  <si>
    <t>(1)연구기금적립지출</t>
  </si>
  <si>
    <t>(2)건축기금적립지출</t>
  </si>
  <si>
    <t>(3)장학기금적립지출</t>
  </si>
  <si>
    <t>(4)기타기금적립지출</t>
  </si>
  <si>
    <t>(5)보증금지출</t>
  </si>
  <si>
    <t>(6)기타비유동자산지출</t>
  </si>
  <si>
    <t>3.재무활동으로인한현금유출액</t>
  </si>
  <si>
    <t>1)부채상환</t>
  </si>
  <si>
    <t>(1)임대보증금감소</t>
  </si>
  <si>
    <t>(2)기타비유동부채감소</t>
  </si>
  <si>
    <t>2)기본금반환</t>
  </si>
  <si>
    <t>(1)출연기본금감소</t>
  </si>
  <si>
    <t>Ⅲ.현금의증감</t>
  </si>
  <si>
    <t>Ⅳ.기초의현금</t>
  </si>
  <si>
    <t>Ⅴ.기말의현금</t>
  </si>
  <si>
    <t>대차대조표</t>
  </si>
  <si>
    <t>손익계산서</t>
  </si>
  <si>
    <t>(합 계)</t>
  </si>
  <si>
    <t>을지대학교산학협력단(EMF학교기업)</t>
  </si>
  <si>
    <t>(기간 : 2015.03.01~2016.02.29)</t>
  </si>
  <si>
    <t>(2016.02.29현재)</t>
  </si>
  <si>
    <t>을지대학교산학협력단(EMF 학교기업)</t>
  </si>
  <si>
    <t>결  산  공  고</t>
  </si>
  <si>
    <t xml:space="preserve"> -   다         음      -</t>
  </si>
  <si>
    <t xml:space="preserve">                                       2015년   5월  23일</t>
  </si>
  <si>
    <t xml:space="preserve">          을  지  대  학   교   총   장</t>
  </si>
  <si>
    <t xml:space="preserve">          을지대학교 산학협력단장</t>
  </si>
  <si>
    <t xml:space="preserve"> </t>
  </si>
  <si>
    <t>2015회계연도 을지대학교산학협력단 학교기업회계 결산 재무제표를
산학협력단회계처리규칙 제36조 제4항에 의거 다음과 같이 공고합니다.</t>
  </si>
  <si>
    <t xml:space="preserve">        1.  2015회계연도 산학협력단 학교기업회계 현금흐름표</t>
  </si>
  <si>
    <t xml:space="preserve">        2.  2015회계연도 산학협력단 학교기업회계 재무상태표</t>
  </si>
  <si>
    <t xml:space="preserve">        3.  2015회계연도 산학협력단 학교기업회계 운영계산서</t>
  </si>
  <si>
    <t xml:space="preserve">        4.  2015회계연도 산학협력단 학교기업회계 감사보고서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</si>
</sst>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\ _ "/>
  </numFmts>
  <fonts count="81">
    <font>
      <sz val="10"/>
      <color indexed="8"/>
      <name val="굴림"/>
      <family val="3"/>
    </font>
    <font>
      <sz val="10"/>
      <name val="Arial"/>
      <family val="2"/>
    </font>
    <font>
      <b/>
      <sz val="9"/>
      <color indexed="8"/>
      <name val="굴림체"/>
      <family val="3"/>
    </font>
    <font>
      <sz val="8"/>
      <name val="돋움"/>
      <family val="3"/>
    </font>
    <font>
      <sz val="10"/>
      <color indexed="8"/>
      <name val="굴림체"/>
      <family val="3"/>
    </font>
    <font>
      <b/>
      <sz val="10"/>
      <color indexed="8"/>
      <name val="굴림"/>
      <family val="3"/>
    </font>
    <font>
      <sz val="8"/>
      <name val="맑은 고딕"/>
      <family val="3"/>
    </font>
    <font>
      <sz val="9.5"/>
      <color indexed="8"/>
      <name val="맑은 고딕"/>
      <family val="3"/>
    </font>
    <font>
      <sz val="9.5"/>
      <color indexed="8"/>
      <name val="한양중고딕"/>
      <family val="3"/>
    </font>
    <font>
      <sz val="8"/>
      <color indexed="8"/>
      <name val="신명 신명조"/>
      <family val="3"/>
    </font>
    <font>
      <sz val="8"/>
      <color indexed="8"/>
      <name val="맑은 고딕"/>
      <family val="3"/>
    </font>
    <font>
      <b/>
      <sz val="9"/>
      <name val="돋움"/>
      <family val="3"/>
    </font>
    <font>
      <b/>
      <sz val="9"/>
      <name val="Tahoma"/>
      <family val="2"/>
    </font>
    <font>
      <b/>
      <sz val="14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u val="single"/>
      <sz val="20"/>
      <color indexed="8"/>
      <name val="맑은 고딕"/>
      <family val="3"/>
    </font>
    <font>
      <u val="single"/>
      <sz val="11"/>
      <color indexed="8"/>
      <name val="맑은 고딕"/>
      <family val="3"/>
    </font>
    <font>
      <b/>
      <sz val="9.5"/>
      <color indexed="8"/>
      <name val="맑은 고딕"/>
      <family val="3"/>
    </font>
    <font>
      <b/>
      <sz val="9.8"/>
      <color indexed="8"/>
      <name val="맑은 고딕"/>
      <family val="3"/>
    </font>
    <font>
      <sz val="9.8"/>
      <color indexed="8"/>
      <name val="맑은 고딕"/>
      <family val="3"/>
    </font>
    <font>
      <b/>
      <sz val="9.5"/>
      <color indexed="8"/>
      <name val="신명 신명조"/>
      <family val="3"/>
    </font>
    <font>
      <sz val="9.5"/>
      <color indexed="8"/>
      <name val="신명 신명조"/>
      <family val="3"/>
    </font>
    <font>
      <sz val="9.6"/>
      <color indexed="8"/>
      <name val="맑은 고딕"/>
      <family val="3"/>
    </font>
    <font>
      <b/>
      <sz val="9.6"/>
      <color indexed="8"/>
      <name val="신명 신명조"/>
      <family val="3"/>
    </font>
    <font>
      <sz val="9.6"/>
      <color indexed="8"/>
      <name val="신명 신명조"/>
      <family val="3"/>
    </font>
    <font>
      <sz val="9"/>
      <color indexed="8"/>
      <name val="맑은 고딕"/>
      <family val="3"/>
    </font>
    <font>
      <u val="single"/>
      <sz val="10"/>
      <color indexed="12"/>
      <name val="굴림"/>
      <family val="3"/>
    </font>
    <font>
      <u val="single"/>
      <sz val="10"/>
      <color indexed="20"/>
      <name val="굴림"/>
      <family val="3"/>
    </font>
    <font>
      <sz val="11"/>
      <name val="돋움"/>
      <family val="3"/>
    </font>
    <font>
      <sz val="11"/>
      <name val="굴림"/>
      <family val="3"/>
    </font>
    <font>
      <b/>
      <u val="single"/>
      <sz val="15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굴림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굴림"/>
      <family val="3"/>
    </font>
    <font>
      <u val="single"/>
      <sz val="11"/>
      <color theme="1"/>
      <name val="Calibri"/>
      <family val="3"/>
    </font>
    <font>
      <sz val="9.5"/>
      <color rgb="FF000000"/>
      <name val="Calibri"/>
      <family val="3"/>
    </font>
    <font>
      <sz val="8"/>
      <color rgb="FF000000"/>
      <name val="신명 신명조"/>
      <family val="3"/>
    </font>
    <font>
      <sz val="9.5"/>
      <color rgb="FF000000"/>
      <name val="한양중고딕"/>
      <family val="3"/>
    </font>
    <font>
      <b/>
      <sz val="9.5"/>
      <color rgb="FF000000"/>
      <name val="Calibri"/>
      <family val="3"/>
    </font>
    <font>
      <b/>
      <sz val="9.8"/>
      <color rgb="FF000000"/>
      <name val="Calibri"/>
      <family val="3"/>
    </font>
    <font>
      <sz val="9.8"/>
      <color rgb="FF000000"/>
      <name val="Calibri"/>
      <family val="3"/>
    </font>
    <font>
      <b/>
      <sz val="9.5"/>
      <color rgb="FF000000"/>
      <name val="신명 신명조"/>
      <family val="3"/>
    </font>
    <font>
      <sz val="9.5"/>
      <color rgb="FF000000"/>
      <name val="신명 신명조"/>
      <family val="3"/>
    </font>
    <font>
      <sz val="9.6"/>
      <color rgb="FF000000"/>
      <name val="Calibri"/>
      <family val="3"/>
    </font>
    <font>
      <b/>
      <sz val="9.6"/>
      <color rgb="FF000000"/>
      <name val="신명 신명조"/>
      <family val="3"/>
    </font>
    <font>
      <sz val="9.6"/>
      <color rgb="FF000000"/>
      <name val="신명 신명조"/>
      <family val="3"/>
    </font>
    <font>
      <sz val="9"/>
      <color theme="1"/>
      <name val="Calibri"/>
      <family val="3"/>
    </font>
    <font>
      <b/>
      <u val="single"/>
      <sz val="20"/>
      <color theme="1"/>
      <name val="Calibri"/>
      <family val="3"/>
    </font>
    <font>
      <b/>
      <sz val="8"/>
      <name val="굴림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8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 style="thin"/>
      <right style="thin"/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 style="double">
        <color rgb="FF000000"/>
      </top>
      <bottom style="medium">
        <color rgb="FF000000"/>
      </bottom>
    </border>
    <border>
      <left style="thin"/>
      <right style="thin"/>
      <top style="double"/>
      <bottom style="medium"/>
    </border>
    <border>
      <left/>
      <right style="thin">
        <color rgb="FF000000"/>
      </right>
      <top style="double">
        <color rgb="FF000000"/>
      </top>
      <bottom style="medium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44" fillId="0" borderId="0">
      <alignment vertical="center"/>
      <protection/>
    </xf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7" fillId="0" borderId="12" xfId="0" applyFont="1" applyBorder="1" applyAlignment="1">
      <alignment horizontal="center" vertical="center" wrapText="1"/>
    </xf>
    <xf numFmtId="177" fontId="68" fillId="0" borderId="12" xfId="48" applyFont="1" applyBorder="1" applyAlignment="1">
      <alignment horizontal="center" vertical="center" wrapText="1"/>
    </xf>
    <xf numFmtId="177" fontId="68" fillId="0" borderId="12" xfId="48" applyFont="1" applyFill="1" applyBorder="1" applyAlignment="1">
      <alignment horizontal="center" vertical="center" wrapText="1"/>
    </xf>
    <xf numFmtId="177" fontId="69" fillId="0" borderId="12" xfId="48" applyFont="1" applyBorder="1" applyAlignment="1">
      <alignment horizontal="center" vertical="center" wrapText="1"/>
    </xf>
    <xf numFmtId="0" fontId="70" fillId="0" borderId="13" xfId="0" applyFont="1" applyBorder="1" applyAlignment="1">
      <alignment horizontal="justify" vertical="center" wrapText="1"/>
    </xf>
    <xf numFmtId="177" fontId="71" fillId="0" borderId="14" xfId="48" applyFont="1" applyBorder="1" applyAlignment="1">
      <alignment horizontal="right" vertical="center" wrapText="1"/>
    </xf>
    <xf numFmtId="177" fontId="71" fillId="0" borderId="15" xfId="48" applyFont="1" applyFill="1" applyBorder="1" applyAlignment="1">
      <alignment vertical="center" wrapText="1"/>
    </xf>
    <xf numFmtId="177" fontId="72" fillId="0" borderId="15" xfId="48" applyFont="1" applyBorder="1" applyAlignment="1">
      <alignment vertical="center" wrapText="1"/>
    </xf>
    <xf numFmtId="177" fontId="73" fillId="0" borderId="16" xfId="48" applyFont="1" applyBorder="1" applyAlignment="1">
      <alignment horizontal="right" vertical="center" wrapText="1"/>
    </xf>
    <xf numFmtId="0" fontId="73" fillId="0" borderId="17" xfId="0" applyFont="1" applyBorder="1" applyAlignment="1">
      <alignment horizontal="justify" vertical="center" wrapText="1"/>
    </xf>
    <xf numFmtId="177" fontId="72" fillId="0" borderId="18" xfId="48" applyFont="1" applyBorder="1" applyAlignment="1">
      <alignment horizontal="center" vertical="center" wrapText="1"/>
    </xf>
    <xf numFmtId="177" fontId="72" fillId="0" borderId="19" xfId="48" applyFont="1" applyFill="1" applyBorder="1" applyAlignment="1">
      <alignment vertical="center" wrapText="1"/>
    </xf>
    <xf numFmtId="177" fontId="72" fillId="0" borderId="19" xfId="48" applyFont="1" applyBorder="1" applyAlignment="1">
      <alignment vertical="center" wrapText="1"/>
    </xf>
    <xf numFmtId="177" fontId="73" fillId="0" borderId="20" xfId="48" applyFont="1" applyBorder="1" applyAlignment="1">
      <alignment horizontal="right" vertical="center" wrapText="1"/>
    </xf>
    <xf numFmtId="0" fontId="72" fillId="0" borderId="17" xfId="0" applyFont="1" applyBorder="1" applyAlignment="1">
      <alignment horizontal="justify" vertical="center" wrapText="1"/>
    </xf>
    <xf numFmtId="177" fontId="68" fillId="0" borderId="17" xfId="48" applyFont="1" applyBorder="1" applyAlignment="1">
      <alignment horizontal="center" vertical="center" wrapText="1"/>
    </xf>
    <xf numFmtId="177" fontId="68" fillId="0" borderId="17" xfId="48" applyFont="1" applyFill="1" applyBorder="1" applyAlignment="1">
      <alignment horizontal="center" vertical="center" wrapText="1"/>
    </xf>
    <xf numFmtId="177" fontId="73" fillId="0" borderId="17" xfId="48" applyFont="1" applyBorder="1" applyAlignment="1">
      <alignment horizontal="right" vertical="center" wrapText="1"/>
    </xf>
    <xf numFmtId="177" fontId="72" fillId="0" borderId="17" xfId="48" applyFont="1" applyFill="1" applyBorder="1" applyAlignment="1">
      <alignment horizontal="right" vertical="center" wrapText="1"/>
    </xf>
    <xf numFmtId="177" fontId="72" fillId="0" borderId="17" xfId="48" applyFont="1" applyBorder="1" applyAlignment="1">
      <alignment horizontal="right" vertical="center" wrapText="1"/>
    </xf>
    <xf numFmtId="0" fontId="74" fillId="0" borderId="17" xfId="0" applyFont="1" applyBorder="1" applyAlignment="1">
      <alignment horizontal="justify" vertical="center" wrapText="1"/>
    </xf>
    <xf numFmtId="177" fontId="74" fillId="0" borderId="17" xfId="48" applyFont="1" applyBorder="1" applyAlignment="1">
      <alignment horizontal="right" vertical="center" wrapText="1"/>
    </xf>
    <xf numFmtId="177" fontId="74" fillId="0" borderId="17" xfId="48" applyFont="1" applyFill="1" applyBorder="1" applyAlignment="1">
      <alignment horizontal="right" vertical="center" wrapText="1"/>
    </xf>
    <xf numFmtId="177" fontId="72" fillId="0" borderId="17" xfId="48" applyFont="1" applyBorder="1" applyAlignment="1">
      <alignment horizontal="justify" vertical="center" wrapText="1"/>
    </xf>
    <xf numFmtId="0" fontId="67" fillId="33" borderId="17" xfId="0" applyFont="1" applyFill="1" applyBorder="1" applyAlignment="1">
      <alignment horizontal="justify" vertical="center" wrapText="1"/>
    </xf>
    <xf numFmtId="177" fontId="72" fillId="33" borderId="17" xfId="48" applyFont="1" applyFill="1" applyBorder="1" applyAlignment="1">
      <alignment horizontal="right" vertical="center" wrapText="1"/>
    </xf>
    <xf numFmtId="177" fontId="74" fillId="33" borderId="17" xfId="48" applyFont="1" applyFill="1" applyBorder="1" applyAlignment="1">
      <alignment horizontal="right" vertical="center" wrapText="1"/>
    </xf>
    <xf numFmtId="0" fontId="67" fillId="0" borderId="17" xfId="0" applyFont="1" applyBorder="1" applyAlignment="1">
      <alignment horizontal="justify" vertical="center" wrapText="1"/>
    </xf>
    <xf numFmtId="177" fontId="72" fillId="0" borderId="17" xfId="48" applyFont="1" applyFill="1" applyBorder="1" applyAlignment="1">
      <alignment horizontal="justify" vertical="center" wrapText="1"/>
    </xf>
    <xf numFmtId="177" fontId="72" fillId="0" borderId="17" xfId="48" applyFont="1" applyBorder="1" applyAlignment="1">
      <alignment horizontal="center" vertical="center" wrapText="1"/>
    </xf>
    <xf numFmtId="0" fontId="74" fillId="33" borderId="17" xfId="0" applyFont="1" applyFill="1" applyBorder="1" applyAlignment="1">
      <alignment horizontal="justify" vertical="center" wrapText="1"/>
    </xf>
    <xf numFmtId="177" fontId="72" fillId="33" borderId="17" xfId="48" applyFont="1" applyFill="1" applyBorder="1" applyAlignment="1">
      <alignment horizontal="justify" vertical="center" wrapText="1"/>
    </xf>
    <xf numFmtId="177" fontId="74" fillId="6" borderId="17" xfId="48" applyFont="1" applyFill="1" applyBorder="1" applyAlignment="1">
      <alignment horizontal="right" vertical="center" wrapText="1"/>
    </xf>
    <xf numFmtId="0" fontId="67" fillId="0" borderId="17" xfId="0" applyFont="1" applyFill="1" applyBorder="1" applyAlignment="1">
      <alignment horizontal="justify" vertical="center" wrapText="1"/>
    </xf>
    <xf numFmtId="177" fontId="72" fillId="0" borderId="17" xfId="48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horizontal="justify" vertical="center" wrapText="1"/>
    </xf>
    <xf numFmtId="177" fontId="72" fillId="0" borderId="21" xfId="48" applyFont="1" applyBorder="1" applyAlignment="1">
      <alignment horizontal="right" vertical="center" wrapText="1"/>
    </xf>
    <xf numFmtId="177" fontId="72" fillId="0" borderId="21" xfId="48" applyFont="1" applyFill="1" applyBorder="1" applyAlignment="1">
      <alignment horizontal="right" vertical="center" wrapText="1"/>
    </xf>
    <xf numFmtId="177" fontId="74" fillId="0" borderId="21" xfId="48" applyFont="1" applyBorder="1" applyAlignment="1">
      <alignment horizontal="right" vertical="center" wrapText="1"/>
    </xf>
    <xf numFmtId="0" fontId="67" fillId="0" borderId="22" xfId="0" applyFont="1" applyBorder="1" applyAlignment="1">
      <alignment horizontal="justify" vertical="center" wrapText="1"/>
    </xf>
    <xf numFmtId="177" fontId="74" fillId="0" borderId="22" xfId="48" applyFont="1" applyFill="1" applyBorder="1" applyAlignment="1">
      <alignment horizontal="right" vertical="center" wrapText="1"/>
    </xf>
    <xf numFmtId="177" fontId="72" fillId="0" borderId="22" xfId="48" applyFont="1" applyBorder="1" applyAlignment="1">
      <alignment horizontal="right" vertical="center" wrapText="1"/>
    </xf>
    <xf numFmtId="177" fontId="74" fillId="33" borderId="22" xfId="48" applyFont="1" applyFill="1" applyBorder="1" applyAlignment="1">
      <alignment horizontal="right" vertical="center" wrapText="1"/>
    </xf>
    <xf numFmtId="0" fontId="67" fillId="33" borderId="23" xfId="0" applyFont="1" applyFill="1" applyBorder="1" applyAlignment="1">
      <alignment horizontal="justify" vertical="center" wrapText="1"/>
    </xf>
    <xf numFmtId="177" fontId="74" fillId="33" borderId="23" xfId="48" applyFont="1" applyFill="1" applyBorder="1" applyAlignment="1">
      <alignment horizontal="right" vertical="center" wrapText="1"/>
    </xf>
    <xf numFmtId="177" fontId="72" fillId="33" borderId="23" xfId="48" applyFont="1" applyFill="1" applyBorder="1" applyAlignment="1">
      <alignment horizontal="right" vertical="center" wrapText="1"/>
    </xf>
    <xf numFmtId="0" fontId="67" fillId="0" borderId="21" xfId="0" applyFont="1" applyBorder="1" applyAlignment="1">
      <alignment horizontal="justify" vertical="center" wrapText="1"/>
    </xf>
    <xf numFmtId="177" fontId="74" fillId="0" borderId="21" xfId="48" applyFont="1" applyFill="1" applyBorder="1" applyAlignment="1">
      <alignment horizontal="right" vertical="center" wrapText="1"/>
    </xf>
    <xf numFmtId="177" fontId="74" fillId="33" borderId="21" xfId="48" applyFont="1" applyFill="1" applyBorder="1" applyAlignment="1">
      <alignment horizontal="right" vertical="center" wrapText="1"/>
    </xf>
    <xf numFmtId="177" fontId="72" fillId="0" borderId="18" xfId="48" applyFont="1" applyBorder="1" applyAlignment="1">
      <alignment horizontal="right" vertical="center" wrapText="1"/>
    </xf>
    <xf numFmtId="177" fontId="72" fillId="33" borderId="18" xfId="48" applyFont="1" applyFill="1" applyBorder="1" applyAlignment="1">
      <alignment horizontal="right" vertical="center" wrapText="1"/>
    </xf>
    <xf numFmtId="0" fontId="74" fillId="0" borderId="22" xfId="0" applyFont="1" applyBorder="1" applyAlignment="1">
      <alignment horizontal="justify" vertical="center" wrapText="1"/>
    </xf>
    <xf numFmtId="177" fontId="72" fillId="0" borderId="24" xfId="48" applyFont="1" applyBorder="1" applyAlignment="1">
      <alignment horizontal="right" vertical="center" wrapText="1"/>
    </xf>
    <xf numFmtId="0" fontId="73" fillId="0" borderId="21" xfId="0" applyFont="1" applyBorder="1" applyAlignment="1">
      <alignment horizontal="justify" vertical="center" wrapText="1"/>
    </xf>
    <xf numFmtId="177" fontId="72" fillId="0" borderId="25" xfId="48" applyFont="1" applyBorder="1" applyAlignment="1">
      <alignment horizontal="right" vertical="center" wrapText="1"/>
    </xf>
    <xf numFmtId="177" fontId="73" fillId="0" borderId="26" xfId="48" applyFont="1" applyBorder="1" applyAlignment="1">
      <alignment horizontal="right" vertical="center" wrapText="1"/>
    </xf>
    <xf numFmtId="0" fontId="73" fillId="33" borderId="17" xfId="0" applyFont="1" applyFill="1" applyBorder="1" applyAlignment="1">
      <alignment horizontal="justify" vertical="center" wrapText="1"/>
    </xf>
    <xf numFmtId="177" fontId="73" fillId="33" borderId="20" xfId="48" applyFont="1" applyFill="1" applyBorder="1" applyAlignment="1">
      <alignment horizontal="right" vertical="center" wrapText="1"/>
    </xf>
    <xf numFmtId="0" fontId="74" fillId="33" borderId="22" xfId="0" applyFont="1" applyFill="1" applyBorder="1" applyAlignment="1">
      <alignment horizontal="justify" vertical="center" wrapText="1"/>
    </xf>
    <xf numFmtId="177" fontId="72" fillId="33" borderId="24" xfId="48" applyFont="1" applyFill="1" applyBorder="1" applyAlignment="1">
      <alignment horizontal="right" vertical="center" wrapText="1"/>
    </xf>
    <xf numFmtId="177" fontId="72" fillId="33" borderId="22" xfId="48" applyFont="1" applyFill="1" applyBorder="1" applyAlignment="1">
      <alignment horizontal="right" vertical="center" wrapText="1"/>
    </xf>
    <xf numFmtId="0" fontId="74" fillId="33" borderId="0" xfId="0" applyFont="1" applyFill="1" applyBorder="1" applyAlignment="1">
      <alignment horizontal="justify" vertical="center" wrapText="1"/>
    </xf>
    <xf numFmtId="177" fontId="72" fillId="33" borderId="0" xfId="48" applyFont="1" applyFill="1" applyBorder="1" applyAlignment="1">
      <alignment horizontal="right" vertical="center" wrapText="1"/>
    </xf>
    <xf numFmtId="177" fontId="74" fillId="0" borderId="0" xfId="48" applyFont="1" applyFill="1" applyBorder="1" applyAlignment="1">
      <alignment horizontal="right" vertical="center" wrapText="1"/>
    </xf>
    <xf numFmtId="177" fontId="74" fillId="33" borderId="0" xfId="48" applyFont="1" applyFill="1" applyBorder="1" applyAlignment="1">
      <alignment horizontal="right" vertical="center" wrapText="1"/>
    </xf>
    <xf numFmtId="0" fontId="67" fillId="0" borderId="27" xfId="0" applyFont="1" applyBorder="1" applyAlignment="1">
      <alignment horizontal="center" vertical="center" wrapText="1"/>
    </xf>
    <xf numFmtId="177" fontId="68" fillId="0" borderId="27" xfId="48" applyFont="1" applyBorder="1" applyAlignment="1">
      <alignment horizontal="center" vertical="center" wrapText="1"/>
    </xf>
    <xf numFmtId="177" fontId="68" fillId="0" borderId="27" xfId="48" applyFont="1" applyFill="1" applyBorder="1" applyAlignment="1">
      <alignment horizontal="center" vertical="center" wrapText="1"/>
    </xf>
    <xf numFmtId="177" fontId="69" fillId="0" borderId="27" xfId="48" applyFont="1" applyBorder="1" applyAlignment="1">
      <alignment horizontal="center" vertical="center" wrapText="1"/>
    </xf>
    <xf numFmtId="0" fontId="70" fillId="0" borderId="28" xfId="0" applyFont="1" applyBorder="1" applyAlignment="1">
      <alignment horizontal="justify" vertical="center" wrapText="1"/>
    </xf>
    <xf numFmtId="177" fontId="71" fillId="0" borderId="29" xfId="48" applyFont="1" applyBorder="1" applyAlignment="1">
      <alignment horizontal="right" vertical="center" wrapText="1"/>
    </xf>
    <xf numFmtId="177" fontId="71" fillId="0" borderId="30" xfId="48" applyFont="1" applyFill="1" applyBorder="1" applyAlignment="1">
      <alignment vertical="center" wrapText="1"/>
    </xf>
    <xf numFmtId="177" fontId="72" fillId="0" borderId="30" xfId="48" applyFont="1" applyBorder="1" applyAlignment="1">
      <alignment vertical="center" wrapText="1"/>
    </xf>
    <xf numFmtId="177" fontId="73" fillId="0" borderId="31" xfId="48" applyFont="1" applyBorder="1" applyAlignment="1">
      <alignment horizontal="right" vertical="center" wrapText="1"/>
    </xf>
    <xf numFmtId="177" fontId="72" fillId="0" borderId="25" xfId="48" applyFont="1" applyBorder="1" applyAlignment="1">
      <alignment horizontal="center" vertical="center" wrapText="1"/>
    </xf>
    <xf numFmtId="177" fontId="72" fillId="0" borderId="15" xfId="48" applyFont="1" applyFill="1" applyBorder="1" applyAlignment="1">
      <alignment vertical="center" wrapText="1"/>
    </xf>
    <xf numFmtId="177" fontId="73" fillId="34" borderId="17" xfId="48" applyFont="1" applyFill="1" applyBorder="1" applyAlignment="1">
      <alignment horizontal="right" vertical="center" wrapText="1"/>
    </xf>
    <xf numFmtId="0" fontId="75" fillId="0" borderId="17" xfId="0" applyFont="1" applyBorder="1" applyAlignment="1">
      <alignment horizontal="justify" vertical="center" wrapText="1"/>
    </xf>
    <xf numFmtId="0" fontId="75" fillId="33" borderId="17" xfId="0" applyFont="1" applyFill="1" applyBorder="1" applyAlignment="1">
      <alignment horizontal="justify" vertical="center" wrapText="1"/>
    </xf>
    <xf numFmtId="177" fontId="76" fillId="34" borderId="17" xfId="48" applyFont="1" applyFill="1" applyBorder="1" applyAlignment="1">
      <alignment horizontal="right" vertical="center" wrapText="1"/>
    </xf>
    <xf numFmtId="177" fontId="77" fillId="0" borderId="17" xfId="48" applyFont="1" applyBorder="1" applyAlignment="1">
      <alignment horizontal="right" vertical="center" wrapText="1"/>
    </xf>
    <xf numFmtId="177" fontId="77" fillId="33" borderId="17" xfId="48" applyFont="1" applyFill="1" applyBorder="1" applyAlignment="1">
      <alignment horizontal="right" vertical="center" wrapText="1"/>
    </xf>
    <xf numFmtId="177" fontId="77" fillId="0" borderId="17" xfId="48" applyFont="1" applyFill="1" applyBorder="1" applyAlignment="1">
      <alignment horizontal="right" vertical="center" wrapText="1"/>
    </xf>
    <xf numFmtId="0" fontId="75" fillId="0" borderId="17" xfId="0" applyFont="1" applyFill="1" applyBorder="1" applyAlignment="1">
      <alignment horizontal="justify" vertical="center" wrapText="1"/>
    </xf>
    <xf numFmtId="177" fontId="74" fillId="35" borderId="17" xfId="48" applyFont="1" applyFill="1" applyBorder="1" applyAlignment="1">
      <alignment horizontal="right" vertical="center" wrapText="1"/>
    </xf>
    <xf numFmtId="177" fontId="74" fillId="33" borderId="20" xfId="48" applyFont="1" applyFill="1" applyBorder="1" applyAlignment="1">
      <alignment horizontal="right" vertical="center" wrapText="1"/>
    </xf>
    <xf numFmtId="0" fontId="73" fillId="0" borderId="22" xfId="0" applyFont="1" applyBorder="1" applyAlignment="1">
      <alignment horizontal="justify" vertical="center" wrapText="1"/>
    </xf>
    <xf numFmtId="177" fontId="72" fillId="0" borderId="22" xfId="48" applyFont="1" applyFill="1" applyBorder="1" applyAlignment="1">
      <alignment horizontal="right" vertical="center" wrapText="1"/>
    </xf>
    <xf numFmtId="177" fontId="73" fillId="0" borderId="32" xfId="48" applyFont="1" applyBorder="1" applyAlignment="1">
      <alignment horizontal="right" vertical="center" wrapText="1"/>
    </xf>
    <xf numFmtId="177" fontId="72" fillId="6" borderId="17" xfId="48" applyFont="1" applyFill="1" applyBorder="1" applyAlignment="1">
      <alignment horizontal="right" vertical="center" wrapText="1"/>
    </xf>
    <xf numFmtId="177" fontId="74" fillId="0" borderId="20" xfId="48" applyFont="1" applyBorder="1" applyAlignment="1">
      <alignment horizontal="right" vertical="center" wrapText="1"/>
    </xf>
    <xf numFmtId="0" fontId="70" fillId="0" borderId="17" xfId="0" applyFont="1" applyBorder="1" applyAlignment="1">
      <alignment horizontal="justify" vertical="center" wrapText="1"/>
    </xf>
    <xf numFmtId="0" fontId="70" fillId="0" borderId="22" xfId="0" applyFont="1" applyBorder="1" applyAlignment="1">
      <alignment horizontal="justify" vertical="center" wrapText="1"/>
    </xf>
    <xf numFmtId="177" fontId="73" fillId="35" borderId="32" xfId="48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77" fontId="0" fillId="0" borderId="0" xfId="48" applyFont="1" applyAlignment="1">
      <alignment vertical="center"/>
    </xf>
    <xf numFmtId="177" fontId="0" fillId="0" borderId="0" xfId="48" applyFont="1" applyFill="1" applyAlignment="1">
      <alignment vertical="center"/>
    </xf>
    <xf numFmtId="177" fontId="78" fillId="0" borderId="0" xfId="48" applyFont="1" applyAlignment="1">
      <alignment vertical="center"/>
    </xf>
    <xf numFmtId="177" fontId="0" fillId="0" borderId="0" xfId="0" applyNumberFormat="1" applyAlignment="1">
      <alignment/>
    </xf>
    <xf numFmtId="177" fontId="0" fillId="0" borderId="0" xfId="48" applyFont="1" applyAlignment="1">
      <alignment/>
    </xf>
    <xf numFmtId="180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177" fontId="4" fillId="0" borderId="10" xfId="48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80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79" fillId="0" borderId="0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5" fillId="0" borderId="0" xfId="63" applyFont="1">
      <alignment vertical="center"/>
      <protection/>
    </xf>
    <xf numFmtId="0" fontId="45" fillId="36" borderId="0" xfId="63" applyFont="1" applyFill="1">
      <alignment vertical="center"/>
      <protection/>
    </xf>
    <xf numFmtId="0" fontId="46" fillId="36" borderId="33" xfId="63" applyFont="1" applyFill="1" applyBorder="1" applyAlignment="1">
      <alignment horizontal="center" vertical="center"/>
      <protection/>
    </xf>
    <xf numFmtId="0" fontId="45" fillId="36" borderId="34" xfId="63" applyFont="1" applyFill="1" applyBorder="1">
      <alignment vertical="center"/>
      <protection/>
    </xf>
    <xf numFmtId="0" fontId="45" fillId="36" borderId="35" xfId="63" applyFont="1" applyFill="1" applyBorder="1">
      <alignment vertical="center"/>
      <protection/>
    </xf>
    <xf numFmtId="0" fontId="45" fillId="36" borderId="35" xfId="63" applyFont="1" applyFill="1" applyBorder="1" applyAlignment="1">
      <alignment horizontal="left" vertical="center" wrapText="1" indent="1"/>
      <protection/>
    </xf>
    <xf numFmtId="0" fontId="45" fillId="36" borderId="35" xfId="63" applyFont="1" applyFill="1" applyBorder="1" applyAlignment="1">
      <alignment horizontal="center" vertical="center"/>
      <protection/>
    </xf>
    <xf numFmtId="0" fontId="45" fillId="36" borderId="35" xfId="63" applyFont="1" applyFill="1" applyBorder="1" applyAlignment="1">
      <alignment horizontal="left" vertical="center" indent="1"/>
      <protection/>
    </xf>
    <xf numFmtId="0" fontId="45" fillId="36" borderId="35" xfId="63" applyFont="1" applyFill="1" applyBorder="1" applyAlignment="1">
      <alignment horizontal="left" vertical="center"/>
      <protection/>
    </xf>
    <xf numFmtId="0" fontId="45" fillId="36" borderId="34" xfId="63" applyFont="1" applyFill="1" applyBorder="1" applyAlignment="1">
      <alignment vertical="center"/>
      <protection/>
    </xf>
    <xf numFmtId="0" fontId="45" fillId="36" borderId="36" xfId="63" applyFont="1" applyFill="1" applyBorder="1">
      <alignment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 2" xfId="62"/>
    <cellStyle name="표준_2003 결산재무제표(공개용,동양공전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476"/>
  <sheetViews>
    <sheetView tabSelected="1" zoomScalePageLayoutView="0" workbookViewId="0" topLeftCell="A1">
      <selection activeCell="B25" sqref="B25"/>
    </sheetView>
  </sheetViews>
  <sheetFormatPr defaultColWidth="9.140625" defaultRowHeight="12"/>
  <cols>
    <col min="1" max="1" width="2.28125" style="125" customWidth="1"/>
    <col min="2" max="2" width="75.00390625" style="125" customWidth="1"/>
    <col min="3" max="3" width="2.28125" style="125" customWidth="1"/>
    <col min="4" max="16384" width="9.140625" style="125" customWidth="1"/>
  </cols>
  <sheetData>
    <row r="1" ht="10.5" customHeight="1" thickBot="1"/>
    <row r="2" spans="1:45" ht="42" customHeight="1">
      <c r="A2" s="126"/>
      <c r="B2" s="127" t="s">
        <v>195</v>
      </c>
      <c r="C2" s="128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</row>
    <row r="3" spans="1:45" ht="7.5" customHeight="1">
      <c r="A3" s="126"/>
      <c r="B3" s="129"/>
      <c r="C3" s="128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</row>
    <row r="4" spans="1:45" ht="55.5" customHeight="1">
      <c r="A4" s="126"/>
      <c r="B4" s="130" t="s">
        <v>201</v>
      </c>
      <c r="C4" s="128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</row>
    <row r="5" spans="1:45" ht="9.75" customHeight="1">
      <c r="A5" s="126"/>
      <c r="B5" s="129"/>
      <c r="C5" s="128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</row>
    <row r="6" spans="1:45" ht="18" customHeight="1">
      <c r="A6" s="126"/>
      <c r="B6" s="131" t="s">
        <v>196</v>
      </c>
      <c r="C6" s="128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</row>
    <row r="7" spans="1:45" ht="15" customHeight="1">
      <c r="A7" s="126"/>
      <c r="B7" s="129"/>
      <c r="C7" s="128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</row>
    <row r="8" spans="1:45" ht="18" customHeight="1">
      <c r="A8" s="126"/>
      <c r="B8" s="132" t="s">
        <v>202</v>
      </c>
      <c r="C8" s="128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</row>
    <row r="9" spans="1:45" ht="18" customHeight="1">
      <c r="A9" s="126"/>
      <c r="B9" s="132" t="s">
        <v>203</v>
      </c>
      <c r="C9" s="128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</row>
    <row r="10" spans="1:45" ht="18" customHeight="1">
      <c r="A10" s="126"/>
      <c r="B10" s="132" t="s">
        <v>204</v>
      </c>
      <c r="C10" s="128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</row>
    <row r="11" spans="1:45" ht="19.5" customHeight="1">
      <c r="A11" s="126"/>
      <c r="B11" s="132" t="s">
        <v>205</v>
      </c>
      <c r="C11" s="128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</row>
    <row r="12" spans="1:45" ht="20.25" customHeight="1">
      <c r="A12" s="126"/>
      <c r="B12" s="132"/>
      <c r="C12" s="128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</row>
    <row r="13" spans="1:45" ht="20.25" customHeight="1">
      <c r="A13" s="126"/>
      <c r="B13" s="132"/>
      <c r="C13" s="128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</row>
    <row r="14" spans="1:45" ht="18" customHeight="1">
      <c r="A14" s="126"/>
      <c r="B14" s="133" t="s">
        <v>197</v>
      </c>
      <c r="C14" s="134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</row>
    <row r="15" spans="1:45" ht="19.5" customHeight="1">
      <c r="A15" s="126"/>
      <c r="B15" s="131" t="s">
        <v>198</v>
      </c>
      <c r="C15" s="134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</row>
    <row r="16" spans="1:45" ht="19.5" customHeight="1">
      <c r="A16" s="126"/>
      <c r="B16" s="131" t="s">
        <v>199</v>
      </c>
      <c r="C16" s="134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</row>
    <row r="17" spans="1:45" ht="19.5" customHeight="1">
      <c r="A17" s="126"/>
      <c r="B17" s="131"/>
      <c r="C17" s="134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</row>
    <row r="18" spans="1:35" ht="11.25" customHeight="1" thickBot="1">
      <c r="A18" s="126"/>
      <c r="B18" s="135" t="s">
        <v>200</v>
      </c>
      <c r="C18" s="128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</row>
    <row r="19" spans="1:35" ht="13.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</row>
    <row r="20" spans="1:35" ht="13.5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</row>
    <row r="21" spans="1:35" ht="13.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</row>
    <row r="22" spans="1:35" ht="13.5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</row>
    <row r="23" spans="1:35" ht="13.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</row>
    <row r="24" spans="1:35" ht="13.5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</row>
    <row r="25" spans="1:35" ht="13.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</row>
    <row r="26" spans="1:35" ht="13.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</row>
    <row r="27" spans="1:35" ht="13.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</row>
    <row r="28" spans="1:35" ht="13.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</row>
    <row r="29" spans="1:35" ht="13.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</row>
    <row r="30" spans="1:35" ht="13.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</row>
    <row r="31" spans="1:35" ht="13.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</row>
    <row r="32" spans="1:35" ht="13.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</row>
    <row r="33" spans="1:35" ht="13.5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</row>
    <row r="34" spans="1:35" ht="13.5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</row>
    <row r="35" spans="1:35" ht="13.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</row>
    <row r="36" spans="1:35" ht="13.5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</row>
    <row r="37" spans="1:35" ht="13.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</row>
    <row r="38" spans="1:35" ht="13.5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</row>
    <row r="39" spans="1:35" ht="13.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</row>
    <row r="40" spans="1:35" ht="13.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</row>
    <row r="41" spans="1:35" ht="13.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</row>
    <row r="42" spans="1:35" ht="13.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</row>
    <row r="43" spans="1:35" ht="13.5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</row>
    <row r="44" spans="1:35" ht="13.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</row>
    <row r="45" spans="1:35" ht="13.5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</row>
    <row r="46" spans="1:35" ht="13.5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</row>
    <row r="47" spans="1:35" ht="13.5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</row>
    <row r="48" spans="1:35" ht="13.5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</row>
    <row r="49" spans="1:35" ht="13.5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</row>
    <row r="50" spans="1:35" ht="13.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</row>
    <row r="51" spans="1:35" ht="13.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</row>
    <row r="52" spans="1:35" ht="13.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</row>
    <row r="53" spans="1:35" ht="13.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</row>
    <row r="54" spans="1:35" ht="13.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</row>
    <row r="55" spans="1:35" ht="13.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</row>
    <row r="56" spans="1:35" ht="13.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</row>
    <row r="57" spans="1:35" ht="13.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</row>
    <row r="58" spans="1:35" ht="13.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</row>
    <row r="59" spans="1:35" ht="13.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</row>
    <row r="60" spans="1:35" ht="13.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</row>
    <row r="61" spans="1:35" ht="13.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</row>
    <row r="62" spans="1:35" ht="13.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</row>
    <row r="63" spans="1:35" ht="13.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</row>
    <row r="64" spans="1:35" ht="13.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</row>
    <row r="65" spans="1:35" ht="13.5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</row>
    <row r="66" spans="1:35" ht="13.5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</row>
    <row r="67" spans="1:35" ht="13.5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</row>
    <row r="68" spans="1:35" ht="13.5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</row>
    <row r="69" spans="1:35" ht="13.5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</row>
    <row r="70" spans="1:35" ht="13.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</row>
    <row r="71" spans="1:35" ht="13.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</row>
    <row r="72" spans="1:35" ht="13.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</row>
    <row r="73" spans="1:35" ht="13.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</row>
    <row r="74" spans="1:35" ht="13.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</row>
    <row r="75" spans="1:35" ht="13.5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</row>
    <row r="76" spans="1:35" ht="13.5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</row>
    <row r="77" spans="1:35" ht="13.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</row>
    <row r="78" spans="1:35" ht="13.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</row>
    <row r="79" spans="1:35" ht="13.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</row>
    <row r="80" spans="1:35" ht="13.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</row>
    <row r="81" spans="1:35" ht="13.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</row>
    <row r="82" spans="1:35" ht="13.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</row>
    <row r="83" spans="1:35" ht="13.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</row>
    <row r="84" spans="1:35" ht="13.5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</row>
    <row r="85" spans="1:35" ht="13.5">
      <c r="A85" s="126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</row>
    <row r="86" spans="1:35" ht="13.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</row>
    <row r="87" spans="1:35" ht="13.5">
      <c r="A87" s="126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</row>
    <row r="88" spans="1:35" ht="13.5">
      <c r="A88" s="126"/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</row>
    <row r="89" spans="1:35" ht="13.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</row>
    <row r="90" spans="1:35" ht="13.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</row>
    <row r="91" spans="1:35" ht="13.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</row>
    <row r="92" spans="1:35" ht="13.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</row>
    <row r="93" spans="1:35" ht="13.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</row>
    <row r="94" spans="1:35" ht="13.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</row>
    <row r="95" spans="1:35" ht="13.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</row>
    <row r="96" spans="1:35" ht="13.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</row>
    <row r="97" spans="1:35" ht="13.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</row>
    <row r="98" spans="1:35" ht="13.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</row>
    <row r="99" spans="1:35" ht="13.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</row>
    <row r="100" spans="1:35" ht="13.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</row>
    <row r="101" spans="1:3" ht="13.5">
      <c r="A101" s="126"/>
      <c r="B101" s="126"/>
      <c r="C101" s="126"/>
    </row>
    <row r="102" spans="1:3" ht="13.5">
      <c r="A102" s="126"/>
      <c r="B102" s="126"/>
      <c r="C102" s="126"/>
    </row>
    <row r="103" spans="1:3" ht="13.5">
      <c r="A103" s="126"/>
      <c r="B103" s="126"/>
      <c r="C103" s="126"/>
    </row>
    <row r="104" spans="1:3" ht="13.5">
      <c r="A104" s="126"/>
      <c r="B104" s="126"/>
      <c r="C104" s="126"/>
    </row>
    <row r="105" spans="1:3" ht="13.5">
      <c r="A105" s="126"/>
      <c r="B105" s="126"/>
      <c r="C105" s="126"/>
    </row>
    <row r="106" spans="1:3" ht="13.5">
      <c r="A106" s="126"/>
      <c r="B106" s="126"/>
      <c r="C106" s="126"/>
    </row>
    <row r="107" spans="1:3" ht="13.5">
      <c r="A107" s="126"/>
      <c r="B107" s="126"/>
      <c r="C107" s="126"/>
    </row>
    <row r="108" spans="1:3" ht="13.5">
      <c r="A108" s="126"/>
      <c r="B108" s="126"/>
      <c r="C108" s="126"/>
    </row>
    <row r="109" spans="1:3" ht="13.5">
      <c r="A109" s="126"/>
      <c r="B109" s="126"/>
      <c r="C109" s="126"/>
    </row>
    <row r="110" spans="1:3" ht="13.5">
      <c r="A110" s="126"/>
      <c r="B110" s="126"/>
      <c r="C110" s="126"/>
    </row>
    <row r="111" spans="1:3" ht="13.5">
      <c r="A111" s="126"/>
      <c r="B111" s="126"/>
      <c r="C111" s="126"/>
    </row>
    <row r="112" spans="1:3" ht="13.5">
      <c r="A112" s="126"/>
      <c r="B112" s="126"/>
      <c r="C112" s="126"/>
    </row>
    <row r="113" spans="1:3" ht="13.5">
      <c r="A113" s="126"/>
      <c r="B113" s="126"/>
      <c r="C113" s="126"/>
    </row>
    <row r="114" spans="1:3" ht="13.5">
      <c r="A114" s="126"/>
      <c r="B114" s="126"/>
      <c r="C114" s="126"/>
    </row>
    <row r="115" spans="1:3" ht="13.5">
      <c r="A115" s="126"/>
      <c r="B115" s="126"/>
      <c r="C115" s="126"/>
    </row>
    <row r="116" spans="1:3" ht="13.5">
      <c r="A116" s="126"/>
      <c r="B116" s="126"/>
      <c r="C116" s="126"/>
    </row>
    <row r="117" spans="1:3" ht="13.5">
      <c r="A117" s="126"/>
      <c r="B117" s="126"/>
      <c r="C117" s="126"/>
    </row>
    <row r="118" spans="1:3" ht="13.5">
      <c r="A118" s="126"/>
      <c r="B118" s="126"/>
      <c r="C118" s="126"/>
    </row>
    <row r="119" spans="1:3" ht="13.5">
      <c r="A119" s="126"/>
      <c r="B119" s="126"/>
      <c r="C119" s="126"/>
    </row>
    <row r="120" spans="1:3" ht="13.5">
      <c r="A120" s="126"/>
      <c r="B120" s="126"/>
      <c r="C120" s="126"/>
    </row>
    <row r="121" spans="1:3" ht="13.5">
      <c r="A121" s="126"/>
      <c r="B121" s="126"/>
      <c r="C121" s="126"/>
    </row>
    <row r="122" spans="1:3" ht="13.5">
      <c r="A122" s="126"/>
      <c r="B122" s="126"/>
      <c r="C122" s="126"/>
    </row>
    <row r="123" spans="1:3" ht="13.5">
      <c r="A123" s="126"/>
      <c r="B123" s="126"/>
      <c r="C123" s="126"/>
    </row>
    <row r="124" spans="1:3" ht="13.5">
      <c r="A124" s="126"/>
      <c r="B124" s="126"/>
      <c r="C124" s="126"/>
    </row>
    <row r="125" spans="1:3" ht="13.5">
      <c r="A125" s="126"/>
      <c r="B125" s="126"/>
      <c r="C125" s="126"/>
    </row>
    <row r="126" spans="1:3" ht="13.5">
      <c r="A126" s="126"/>
      <c r="B126" s="126"/>
      <c r="C126" s="126"/>
    </row>
    <row r="127" spans="1:3" ht="13.5">
      <c r="A127" s="126"/>
      <c r="B127" s="126"/>
      <c r="C127" s="126"/>
    </row>
    <row r="128" spans="1:3" ht="13.5">
      <c r="A128" s="126"/>
      <c r="B128" s="126"/>
      <c r="C128" s="126"/>
    </row>
    <row r="129" spans="1:3" ht="13.5">
      <c r="A129" s="126"/>
      <c r="B129" s="126"/>
      <c r="C129" s="126"/>
    </row>
    <row r="130" spans="1:3" ht="13.5">
      <c r="A130" s="126"/>
      <c r="B130" s="126"/>
      <c r="C130" s="126"/>
    </row>
    <row r="131" spans="1:3" ht="13.5">
      <c r="A131" s="126"/>
      <c r="B131" s="126"/>
      <c r="C131" s="126"/>
    </row>
    <row r="132" spans="1:3" ht="13.5">
      <c r="A132" s="126"/>
      <c r="B132" s="126"/>
      <c r="C132" s="126"/>
    </row>
    <row r="133" spans="1:3" ht="13.5">
      <c r="A133" s="126"/>
      <c r="B133" s="126"/>
      <c r="C133" s="126"/>
    </row>
    <row r="134" spans="1:3" ht="13.5">
      <c r="A134" s="126"/>
      <c r="B134" s="126"/>
      <c r="C134" s="126"/>
    </row>
    <row r="135" spans="1:3" ht="13.5">
      <c r="A135" s="126"/>
      <c r="B135" s="126"/>
      <c r="C135" s="126"/>
    </row>
    <row r="136" spans="1:3" ht="13.5">
      <c r="A136" s="126"/>
      <c r="B136" s="126"/>
      <c r="C136" s="126"/>
    </row>
    <row r="137" spans="1:3" ht="13.5">
      <c r="A137" s="126"/>
      <c r="B137" s="126"/>
      <c r="C137" s="126"/>
    </row>
    <row r="138" spans="1:3" ht="13.5">
      <c r="A138" s="126"/>
      <c r="B138" s="126"/>
      <c r="C138" s="126"/>
    </row>
    <row r="139" spans="1:3" ht="13.5">
      <c r="A139" s="126"/>
      <c r="B139" s="126"/>
      <c r="C139" s="126"/>
    </row>
    <row r="140" spans="1:3" ht="13.5">
      <c r="A140" s="126"/>
      <c r="B140" s="126"/>
      <c r="C140" s="126"/>
    </row>
    <row r="141" spans="1:3" ht="13.5">
      <c r="A141" s="126"/>
      <c r="B141" s="126"/>
      <c r="C141" s="126"/>
    </row>
    <row r="142" spans="1:3" ht="13.5">
      <c r="A142" s="126"/>
      <c r="B142" s="126"/>
      <c r="C142" s="126"/>
    </row>
    <row r="143" spans="1:3" ht="13.5">
      <c r="A143" s="126"/>
      <c r="B143" s="126"/>
      <c r="C143" s="126"/>
    </row>
    <row r="144" spans="1:3" ht="13.5">
      <c r="A144" s="126"/>
      <c r="B144" s="126"/>
      <c r="C144" s="126"/>
    </row>
    <row r="145" spans="1:3" ht="13.5">
      <c r="A145" s="126"/>
      <c r="B145" s="126"/>
      <c r="C145" s="126"/>
    </row>
    <row r="146" spans="1:3" ht="13.5">
      <c r="A146" s="126"/>
      <c r="B146" s="126"/>
      <c r="C146" s="126"/>
    </row>
    <row r="147" spans="1:3" ht="13.5">
      <c r="A147" s="126"/>
      <c r="B147" s="126"/>
      <c r="C147" s="126"/>
    </row>
    <row r="148" spans="1:3" ht="13.5">
      <c r="A148" s="126"/>
      <c r="B148" s="126"/>
      <c r="C148" s="126"/>
    </row>
    <row r="149" spans="1:3" ht="13.5">
      <c r="A149" s="126"/>
      <c r="B149" s="126"/>
      <c r="C149" s="126"/>
    </row>
    <row r="150" spans="1:3" ht="13.5">
      <c r="A150" s="126"/>
      <c r="B150" s="126"/>
      <c r="C150" s="126"/>
    </row>
    <row r="151" spans="1:3" ht="13.5">
      <c r="A151" s="126"/>
      <c r="B151" s="126"/>
      <c r="C151" s="126"/>
    </row>
    <row r="152" spans="1:3" ht="13.5">
      <c r="A152" s="126"/>
      <c r="B152" s="126"/>
      <c r="C152" s="126"/>
    </row>
    <row r="153" spans="1:3" ht="13.5">
      <c r="A153" s="126"/>
      <c r="B153" s="126"/>
      <c r="C153" s="126"/>
    </row>
    <row r="154" spans="1:3" ht="13.5">
      <c r="A154" s="126"/>
      <c r="B154" s="126"/>
      <c r="C154" s="126"/>
    </row>
    <row r="155" spans="1:3" ht="13.5">
      <c r="A155" s="126"/>
      <c r="B155" s="126"/>
      <c r="C155" s="126"/>
    </row>
    <row r="156" spans="1:3" ht="13.5">
      <c r="A156" s="126"/>
      <c r="B156" s="126"/>
      <c r="C156" s="126"/>
    </row>
    <row r="157" spans="1:3" ht="13.5">
      <c r="A157" s="126"/>
      <c r="B157" s="126"/>
      <c r="C157" s="126"/>
    </row>
    <row r="158" spans="1:3" ht="13.5">
      <c r="A158" s="126"/>
      <c r="B158" s="126"/>
      <c r="C158" s="126"/>
    </row>
    <row r="159" spans="1:3" ht="13.5">
      <c r="A159" s="126"/>
      <c r="B159" s="126"/>
      <c r="C159" s="126"/>
    </row>
    <row r="160" spans="1:3" ht="13.5">
      <c r="A160" s="126"/>
      <c r="B160" s="126"/>
      <c r="C160" s="126"/>
    </row>
    <row r="161" spans="1:3" ht="13.5">
      <c r="A161" s="126"/>
      <c r="B161" s="126"/>
      <c r="C161" s="126"/>
    </row>
    <row r="162" spans="1:3" ht="13.5">
      <c r="A162" s="126"/>
      <c r="B162" s="126"/>
      <c r="C162" s="126"/>
    </row>
    <row r="163" spans="1:3" ht="13.5">
      <c r="A163" s="126"/>
      <c r="B163" s="126"/>
      <c r="C163" s="126"/>
    </row>
    <row r="164" spans="1:3" ht="13.5">
      <c r="A164" s="126"/>
      <c r="B164" s="126"/>
      <c r="C164" s="126"/>
    </row>
    <row r="165" spans="1:3" ht="13.5">
      <c r="A165" s="126"/>
      <c r="B165" s="126"/>
      <c r="C165" s="126"/>
    </row>
    <row r="166" spans="1:3" ht="13.5">
      <c r="A166" s="126"/>
      <c r="B166" s="126"/>
      <c r="C166" s="126"/>
    </row>
    <row r="167" spans="1:3" ht="13.5">
      <c r="A167" s="126"/>
      <c r="B167" s="126"/>
      <c r="C167" s="126"/>
    </row>
    <row r="168" spans="1:3" ht="13.5">
      <c r="A168" s="126"/>
      <c r="B168" s="126"/>
      <c r="C168" s="126"/>
    </row>
    <row r="169" spans="1:3" ht="13.5">
      <c r="A169" s="126"/>
      <c r="B169" s="126"/>
      <c r="C169" s="126"/>
    </row>
    <row r="170" spans="1:3" ht="13.5">
      <c r="A170" s="126"/>
      <c r="B170" s="126"/>
      <c r="C170" s="126"/>
    </row>
    <row r="171" spans="1:3" ht="13.5">
      <c r="A171" s="126"/>
      <c r="B171" s="126"/>
      <c r="C171" s="126"/>
    </row>
    <row r="172" ht="13.5">
      <c r="A172" s="126"/>
    </row>
    <row r="173" ht="13.5">
      <c r="A173" s="126"/>
    </row>
    <row r="174" ht="13.5">
      <c r="A174" s="126"/>
    </row>
    <row r="175" ht="13.5">
      <c r="A175" s="126"/>
    </row>
    <row r="176" ht="13.5">
      <c r="A176" s="126"/>
    </row>
    <row r="177" ht="13.5">
      <c r="A177" s="126"/>
    </row>
    <row r="178" ht="13.5">
      <c r="A178" s="126"/>
    </row>
    <row r="179" ht="13.5">
      <c r="A179" s="126"/>
    </row>
    <row r="180" ht="13.5">
      <c r="A180" s="126"/>
    </row>
    <row r="181" ht="13.5">
      <c r="A181" s="126"/>
    </row>
    <row r="182" ht="13.5">
      <c r="A182" s="126"/>
    </row>
    <row r="183" ht="13.5">
      <c r="A183" s="126"/>
    </row>
    <row r="184" ht="13.5">
      <c r="A184" s="126"/>
    </row>
    <row r="185" ht="13.5">
      <c r="A185" s="126"/>
    </row>
    <row r="186" ht="13.5">
      <c r="A186" s="126"/>
    </row>
    <row r="187" ht="13.5">
      <c r="A187" s="126"/>
    </row>
    <row r="188" ht="13.5">
      <c r="A188" s="126"/>
    </row>
    <row r="189" ht="13.5">
      <c r="A189" s="126"/>
    </row>
    <row r="190" ht="13.5">
      <c r="A190" s="126"/>
    </row>
    <row r="191" ht="13.5">
      <c r="A191" s="126"/>
    </row>
    <row r="192" ht="13.5">
      <c r="A192" s="126"/>
    </row>
    <row r="193" ht="13.5">
      <c r="A193" s="126"/>
    </row>
    <row r="194" ht="13.5">
      <c r="A194" s="126"/>
    </row>
    <row r="195" ht="13.5">
      <c r="A195" s="126"/>
    </row>
    <row r="196" ht="13.5">
      <c r="A196" s="126"/>
    </row>
    <row r="197" ht="13.5">
      <c r="A197" s="126"/>
    </row>
    <row r="198" ht="13.5">
      <c r="A198" s="126"/>
    </row>
    <row r="199" ht="13.5">
      <c r="A199" s="126"/>
    </row>
    <row r="200" ht="13.5">
      <c r="A200" s="126"/>
    </row>
    <row r="201" ht="13.5">
      <c r="A201" s="126"/>
    </row>
    <row r="202" ht="13.5">
      <c r="A202" s="126"/>
    </row>
    <row r="203" ht="13.5">
      <c r="A203" s="126"/>
    </row>
    <row r="204" ht="13.5">
      <c r="A204" s="126"/>
    </row>
    <row r="205" ht="13.5">
      <c r="A205" s="126"/>
    </row>
    <row r="206" ht="13.5">
      <c r="A206" s="126"/>
    </row>
    <row r="207" ht="13.5">
      <c r="A207" s="126"/>
    </row>
    <row r="208" ht="13.5">
      <c r="A208" s="126"/>
    </row>
    <row r="209" ht="13.5">
      <c r="A209" s="126"/>
    </row>
    <row r="210" ht="13.5">
      <c r="A210" s="126"/>
    </row>
    <row r="211" ht="13.5">
      <c r="A211" s="126"/>
    </row>
    <row r="212" ht="13.5">
      <c r="A212" s="126"/>
    </row>
    <row r="213" ht="13.5">
      <c r="A213" s="126"/>
    </row>
    <row r="214" ht="13.5">
      <c r="A214" s="126"/>
    </row>
    <row r="215" ht="13.5">
      <c r="A215" s="126"/>
    </row>
    <row r="216" ht="13.5">
      <c r="A216" s="126"/>
    </row>
    <row r="217" ht="13.5">
      <c r="A217" s="126"/>
    </row>
    <row r="218" ht="13.5">
      <c r="A218" s="126"/>
    </row>
    <row r="219" ht="13.5">
      <c r="A219" s="126"/>
    </row>
    <row r="220" ht="13.5">
      <c r="A220" s="126"/>
    </row>
    <row r="221" ht="13.5">
      <c r="A221" s="126"/>
    </row>
    <row r="222" ht="13.5">
      <c r="A222" s="126"/>
    </row>
    <row r="223" ht="13.5">
      <c r="A223" s="126"/>
    </row>
    <row r="224" ht="13.5">
      <c r="A224" s="126"/>
    </row>
    <row r="225" ht="13.5">
      <c r="A225" s="126"/>
    </row>
    <row r="226" ht="13.5">
      <c r="A226" s="126"/>
    </row>
    <row r="227" ht="13.5">
      <c r="A227" s="126"/>
    </row>
    <row r="228" ht="13.5">
      <c r="A228" s="126"/>
    </row>
    <row r="229" ht="13.5">
      <c r="A229" s="126"/>
    </row>
    <row r="230" ht="13.5">
      <c r="A230" s="126"/>
    </row>
    <row r="231" ht="13.5">
      <c r="A231" s="126"/>
    </row>
    <row r="232" ht="13.5">
      <c r="A232" s="126"/>
    </row>
    <row r="233" ht="13.5">
      <c r="A233" s="126"/>
    </row>
    <row r="234" ht="13.5">
      <c r="A234" s="126"/>
    </row>
    <row r="235" ht="13.5">
      <c r="A235" s="126"/>
    </row>
    <row r="236" ht="13.5">
      <c r="A236" s="126"/>
    </row>
    <row r="237" ht="13.5">
      <c r="A237" s="126"/>
    </row>
    <row r="238" ht="13.5">
      <c r="A238" s="126"/>
    </row>
    <row r="239" ht="13.5">
      <c r="A239" s="126"/>
    </row>
    <row r="240" ht="13.5">
      <c r="A240" s="126"/>
    </row>
    <row r="241" ht="13.5">
      <c r="A241" s="126"/>
    </row>
    <row r="242" ht="13.5">
      <c r="A242" s="126"/>
    </row>
    <row r="243" ht="13.5">
      <c r="A243" s="126"/>
    </row>
    <row r="244" ht="13.5">
      <c r="A244" s="126"/>
    </row>
    <row r="245" ht="13.5">
      <c r="A245" s="126"/>
    </row>
    <row r="246" ht="13.5">
      <c r="A246" s="126"/>
    </row>
    <row r="247" ht="13.5">
      <c r="A247" s="126"/>
    </row>
    <row r="248" ht="13.5">
      <c r="A248" s="126"/>
    </row>
    <row r="249" ht="13.5">
      <c r="A249" s="126"/>
    </row>
    <row r="250" ht="13.5">
      <c r="A250" s="126"/>
    </row>
    <row r="251" ht="13.5">
      <c r="A251" s="126"/>
    </row>
    <row r="252" ht="13.5">
      <c r="A252" s="126"/>
    </row>
    <row r="253" ht="13.5">
      <c r="A253" s="126"/>
    </row>
    <row r="254" ht="13.5">
      <c r="A254" s="126"/>
    </row>
    <row r="255" ht="13.5">
      <c r="A255" s="126"/>
    </row>
    <row r="256" ht="13.5">
      <c r="A256" s="126"/>
    </row>
    <row r="257" ht="13.5">
      <c r="A257" s="126"/>
    </row>
    <row r="258" ht="13.5">
      <c r="A258" s="126"/>
    </row>
    <row r="259" ht="13.5">
      <c r="A259" s="126"/>
    </row>
    <row r="260" ht="13.5">
      <c r="A260" s="126"/>
    </row>
    <row r="261" ht="13.5">
      <c r="A261" s="126"/>
    </row>
    <row r="262" ht="13.5">
      <c r="A262" s="126"/>
    </row>
    <row r="263" ht="13.5">
      <c r="A263" s="126"/>
    </row>
    <row r="264" ht="13.5">
      <c r="A264" s="126"/>
    </row>
    <row r="265" ht="13.5">
      <c r="A265" s="126"/>
    </row>
    <row r="266" ht="13.5">
      <c r="A266" s="126"/>
    </row>
    <row r="267" ht="13.5">
      <c r="A267" s="126"/>
    </row>
    <row r="268" ht="13.5">
      <c r="A268" s="126"/>
    </row>
    <row r="269" ht="13.5">
      <c r="A269" s="126"/>
    </row>
    <row r="270" ht="13.5">
      <c r="A270" s="126"/>
    </row>
    <row r="271" ht="13.5">
      <c r="A271" s="126"/>
    </row>
    <row r="272" ht="13.5">
      <c r="A272" s="126"/>
    </row>
    <row r="273" ht="13.5">
      <c r="A273" s="126"/>
    </row>
    <row r="274" ht="13.5">
      <c r="A274" s="126"/>
    </row>
    <row r="275" ht="13.5">
      <c r="A275" s="126"/>
    </row>
    <row r="276" ht="13.5">
      <c r="A276" s="126"/>
    </row>
    <row r="277" ht="13.5">
      <c r="A277" s="126"/>
    </row>
    <row r="278" ht="13.5">
      <c r="A278" s="126"/>
    </row>
    <row r="279" ht="13.5">
      <c r="A279" s="126"/>
    </row>
    <row r="280" ht="13.5">
      <c r="A280" s="126"/>
    </row>
    <row r="281" ht="13.5">
      <c r="A281" s="126"/>
    </row>
    <row r="282" ht="13.5">
      <c r="A282" s="126"/>
    </row>
    <row r="283" ht="13.5">
      <c r="A283" s="126"/>
    </row>
    <row r="284" ht="13.5">
      <c r="A284" s="126"/>
    </row>
    <row r="285" ht="13.5">
      <c r="A285" s="126"/>
    </row>
    <row r="286" ht="13.5">
      <c r="A286" s="126"/>
    </row>
    <row r="287" ht="13.5">
      <c r="A287" s="126"/>
    </row>
    <row r="288" ht="13.5">
      <c r="A288" s="126"/>
    </row>
    <row r="289" ht="13.5">
      <c r="A289" s="126"/>
    </row>
    <row r="290" ht="13.5">
      <c r="A290" s="126"/>
    </row>
    <row r="291" ht="13.5">
      <c r="A291" s="126"/>
    </row>
    <row r="292" ht="13.5">
      <c r="A292" s="126"/>
    </row>
    <row r="293" ht="13.5">
      <c r="A293" s="126"/>
    </row>
    <row r="294" ht="13.5">
      <c r="A294" s="126"/>
    </row>
    <row r="295" ht="13.5">
      <c r="A295" s="126"/>
    </row>
    <row r="296" ht="13.5">
      <c r="A296" s="126"/>
    </row>
    <row r="297" ht="13.5">
      <c r="A297" s="126"/>
    </row>
    <row r="298" ht="13.5">
      <c r="A298" s="126"/>
    </row>
    <row r="299" ht="13.5">
      <c r="A299" s="126"/>
    </row>
    <row r="300" ht="13.5">
      <c r="A300" s="126"/>
    </row>
    <row r="301" ht="13.5">
      <c r="A301" s="126"/>
    </row>
    <row r="302" ht="13.5">
      <c r="A302" s="126"/>
    </row>
    <row r="303" ht="13.5">
      <c r="A303" s="126"/>
    </row>
    <row r="304" ht="13.5">
      <c r="A304" s="126"/>
    </row>
    <row r="305" ht="13.5">
      <c r="A305" s="126"/>
    </row>
    <row r="306" ht="13.5">
      <c r="A306" s="126"/>
    </row>
    <row r="307" ht="13.5">
      <c r="A307" s="126"/>
    </row>
    <row r="308" ht="13.5">
      <c r="A308" s="126"/>
    </row>
    <row r="309" ht="13.5">
      <c r="A309" s="126"/>
    </row>
    <row r="310" ht="13.5">
      <c r="A310" s="126"/>
    </row>
    <row r="311" ht="13.5">
      <c r="A311" s="126"/>
    </row>
    <row r="312" ht="13.5">
      <c r="A312" s="126"/>
    </row>
    <row r="313" ht="13.5">
      <c r="A313" s="126"/>
    </row>
    <row r="314" ht="13.5">
      <c r="A314" s="126"/>
    </row>
    <row r="315" ht="13.5">
      <c r="A315" s="126"/>
    </row>
    <row r="316" ht="13.5">
      <c r="A316" s="126"/>
    </row>
    <row r="317" ht="13.5">
      <c r="A317" s="126"/>
    </row>
    <row r="318" ht="13.5">
      <c r="A318" s="126"/>
    </row>
    <row r="319" ht="13.5">
      <c r="A319" s="126"/>
    </row>
    <row r="320" ht="13.5">
      <c r="A320" s="126"/>
    </row>
    <row r="321" ht="13.5">
      <c r="A321" s="126"/>
    </row>
    <row r="322" ht="13.5">
      <c r="A322" s="126"/>
    </row>
    <row r="323" ht="13.5">
      <c r="A323" s="126"/>
    </row>
    <row r="324" ht="13.5">
      <c r="A324" s="126"/>
    </row>
    <row r="325" ht="13.5">
      <c r="A325" s="126"/>
    </row>
    <row r="326" ht="13.5">
      <c r="A326" s="126"/>
    </row>
    <row r="327" ht="13.5">
      <c r="A327" s="126"/>
    </row>
    <row r="328" ht="13.5">
      <c r="A328" s="126"/>
    </row>
    <row r="329" ht="13.5">
      <c r="A329" s="126"/>
    </row>
    <row r="330" ht="13.5">
      <c r="A330" s="126"/>
    </row>
    <row r="331" ht="13.5">
      <c r="A331" s="126"/>
    </row>
    <row r="332" ht="13.5">
      <c r="A332" s="126"/>
    </row>
    <row r="333" ht="13.5">
      <c r="A333" s="126"/>
    </row>
    <row r="334" ht="13.5">
      <c r="A334" s="126"/>
    </row>
    <row r="335" ht="13.5">
      <c r="A335" s="126"/>
    </row>
    <row r="336" ht="13.5">
      <c r="A336" s="126"/>
    </row>
    <row r="337" ht="13.5">
      <c r="A337" s="126"/>
    </row>
    <row r="338" ht="13.5">
      <c r="A338" s="126"/>
    </row>
    <row r="339" ht="13.5">
      <c r="A339" s="126"/>
    </row>
    <row r="340" ht="13.5">
      <c r="A340" s="126"/>
    </row>
    <row r="341" ht="13.5">
      <c r="A341" s="126"/>
    </row>
    <row r="342" ht="13.5">
      <c r="A342" s="126"/>
    </row>
    <row r="343" ht="13.5">
      <c r="A343" s="126"/>
    </row>
    <row r="344" ht="13.5">
      <c r="A344" s="126"/>
    </row>
    <row r="345" ht="13.5">
      <c r="A345" s="126"/>
    </row>
    <row r="346" ht="13.5">
      <c r="A346" s="126"/>
    </row>
    <row r="347" ht="13.5">
      <c r="A347" s="126"/>
    </row>
    <row r="348" ht="13.5">
      <c r="A348" s="126"/>
    </row>
    <row r="349" ht="13.5">
      <c r="A349" s="126"/>
    </row>
    <row r="350" ht="13.5">
      <c r="A350" s="126"/>
    </row>
    <row r="351" ht="13.5">
      <c r="A351" s="126"/>
    </row>
    <row r="352" ht="13.5">
      <c r="A352" s="126"/>
    </row>
    <row r="353" ht="13.5">
      <c r="A353" s="126"/>
    </row>
    <row r="354" ht="13.5">
      <c r="A354" s="126"/>
    </row>
    <row r="355" ht="13.5">
      <c r="A355" s="126"/>
    </row>
    <row r="356" ht="13.5">
      <c r="A356" s="126"/>
    </row>
    <row r="357" ht="13.5">
      <c r="A357" s="126"/>
    </row>
    <row r="358" ht="13.5">
      <c r="A358" s="126"/>
    </row>
    <row r="359" ht="13.5">
      <c r="A359" s="126"/>
    </row>
    <row r="360" ht="13.5">
      <c r="A360" s="126"/>
    </row>
    <row r="361" ht="13.5">
      <c r="A361" s="126"/>
    </row>
    <row r="362" ht="13.5">
      <c r="A362" s="126"/>
    </row>
    <row r="363" ht="13.5">
      <c r="A363" s="126"/>
    </row>
    <row r="364" ht="13.5">
      <c r="A364" s="126"/>
    </row>
    <row r="365" ht="13.5">
      <c r="A365" s="126"/>
    </row>
    <row r="366" ht="13.5">
      <c r="A366" s="126"/>
    </row>
    <row r="367" ht="13.5">
      <c r="A367" s="126"/>
    </row>
    <row r="368" ht="13.5">
      <c r="A368" s="126"/>
    </row>
    <row r="369" ht="13.5">
      <c r="A369" s="126"/>
    </row>
    <row r="370" ht="13.5">
      <c r="A370" s="126"/>
    </row>
    <row r="371" ht="13.5">
      <c r="A371" s="126"/>
    </row>
    <row r="372" ht="13.5">
      <c r="A372" s="126"/>
    </row>
    <row r="373" ht="13.5">
      <c r="A373" s="126"/>
    </row>
    <row r="374" ht="13.5">
      <c r="A374" s="126"/>
    </row>
    <row r="375" ht="13.5">
      <c r="A375" s="126"/>
    </row>
    <row r="376" ht="13.5">
      <c r="A376" s="126"/>
    </row>
    <row r="377" ht="13.5">
      <c r="A377" s="126"/>
    </row>
    <row r="378" ht="13.5">
      <c r="A378" s="126"/>
    </row>
    <row r="379" ht="13.5">
      <c r="A379" s="126"/>
    </row>
    <row r="380" ht="13.5">
      <c r="A380" s="126"/>
    </row>
    <row r="381" ht="13.5">
      <c r="A381" s="126"/>
    </row>
    <row r="382" ht="13.5">
      <c r="A382" s="126"/>
    </row>
    <row r="383" ht="13.5">
      <c r="A383" s="126"/>
    </row>
    <row r="384" ht="13.5">
      <c r="A384" s="126"/>
    </row>
    <row r="385" ht="13.5">
      <c r="A385" s="126"/>
    </row>
    <row r="386" ht="13.5">
      <c r="A386" s="126"/>
    </row>
    <row r="387" ht="13.5">
      <c r="A387" s="126"/>
    </row>
    <row r="388" ht="13.5">
      <c r="A388" s="126"/>
    </row>
    <row r="389" ht="13.5">
      <c r="A389" s="126"/>
    </row>
    <row r="390" ht="13.5">
      <c r="A390" s="126"/>
    </row>
    <row r="391" ht="13.5">
      <c r="A391" s="126"/>
    </row>
    <row r="392" ht="13.5">
      <c r="A392" s="126"/>
    </row>
    <row r="393" ht="13.5">
      <c r="A393" s="126"/>
    </row>
    <row r="394" ht="13.5">
      <c r="A394" s="126"/>
    </row>
    <row r="395" ht="13.5">
      <c r="A395" s="126"/>
    </row>
    <row r="396" ht="13.5">
      <c r="A396" s="126"/>
    </row>
    <row r="397" ht="13.5">
      <c r="A397" s="126"/>
    </row>
    <row r="398" ht="13.5">
      <c r="A398" s="126"/>
    </row>
    <row r="399" ht="13.5">
      <c r="A399" s="126"/>
    </row>
    <row r="400" ht="13.5">
      <c r="A400" s="126"/>
    </row>
    <row r="401" ht="13.5">
      <c r="A401" s="126"/>
    </row>
    <row r="402" ht="13.5">
      <c r="A402" s="126"/>
    </row>
    <row r="403" ht="13.5">
      <c r="A403" s="126"/>
    </row>
    <row r="404" ht="13.5">
      <c r="A404" s="126"/>
    </row>
    <row r="405" ht="13.5">
      <c r="A405" s="126"/>
    </row>
    <row r="406" ht="13.5">
      <c r="A406" s="126"/>
    </row>
    <row r="407" ht="13.5">
      <c r="A407" s="126"/>
    </row>
    <row r="408" ht="13.5">
      <c r="A408" s="126"/>
    </row>
    <row r="409" ht="13.5">
      <c r="A409" s="126"/>
    </row>
    <row r="410" ht="13.5">
      <c r="A410" s="126"/>
    </row>
    <row r="411" ht="13.5">
      <c r="A411" s="126"/>
    </row>
    <row r="412" ht="13.5">
      <c r="A412" s="126"/>
    </row>
    <row r="413" ht="13.5">
      <c r="A413" s="126"/>
    </row>
    <row r="414" ht="13.5">
      <c r="A414" s="126"/>
    </row>
    <row r="415" ht="13.5">
      <c r="A415" s="126"/>
    </row>
    <row r="416" ht="13.5">
      <c r="A416" s="126"/>
    </row>
    <row r="417" ht="13.5">
      <c r="A417" s="126"/>
    </row>
    <row r="418" ht="13.5">
      <c r="A418" s="126"/>
    </row>
    <row r="419" ht="13.5">
      <c r="A419" s="126"/>
    </row>
    <row r="420" ht="13.5">
      <c r="A420" s="126"/>
    </row>
    <row r="421" ht="13.5">
      <c r="A421" s="126"/>
    </row>
    <row r="422" ht="13.5">
      <c r="A422" s="126"/>
    </row>
    <row r="423" ht="13.5">
      <c r="A423" s="126"/>
    </row>
    <row r="424" ht="13.5">
      <c r="A424" s="126"/>
    </row>
    <row r="425" ht="13.5">
      <c r="A425" s="126"/>
    </row>
    <row r="426" ht="13.5">
      <c r="A426" s="126"/>
    </row>
    <row r="427" ht="13.5">
      <c r="A427" s="126"/>
    </row>
    <row r="428" ht="13.5">
      <c r="A428" s="126"/>
    </row>
    <row r="429" ht="13.5">
      <c r="A429" s="126"/>
    </row>
    <row r="430" ht="13.5">
      <c r="A430" s="126"/>
    </row>
    <row r="431" ht="13.5">
      <c r="A431" s="126"/>
    </row>
    <row r="432" ht="13.5">
      <c r="A432" s="126"/>
    </row>
    <row r="433" ht="13.5">
      <c r="A433" s="126"/>
    </row>
    <row r="434" ht="13.5">
      <c r="A434" s="126"/>
    </row>
    <row r="435" ht="13.5">
      <c r="A435" s="126"/>
    </row>
    <row r="436" ht="13.5">
      <c r="A436" s="126"/>
    </row>
    <row r="437" ht="13.5">
      <c r="A437" s="126"/>
    </row>
    <row r="438" ht="13.5">
      <c r="A438" s="126"/>
    </row>
    <row r="439" ht="13.5">
      <c r="A439" s="126"/>
    </row>
    <row r="440" ht="13.5">
      <c r="A440" s="126"/>
    </row>
    <row r="441" ht="13.5">
      <c r="A441" s="126"/>
    </row>
    <row r="442" ht="13.5">
      <c r="A442" s="126"/>
    </row>
    <row r="443" ht="13.5">
      <c r="A443" s="126"/>
    </row>
    <row r="444" ht="13.5">
      <c r="A444" s="126"/>
    </row>
    <row r="445" ht="13.5">
      <c r="A445" s="126"/>
    </row>
    <row r="446" ht="13.5">
      <c r="A446" s="126"/>
    </row>
    <row r="447" ht="13.5">
      <c r="A447" s="126"/>
    </row>
    <row r="448" ht="13.5">
      <c r="A448" s="126"/>
    </row>
    <row r="449" ht="13.5">
      <c r="A449" s="126"/>
    </row>
    <row r="450" ht="13.5">
      <c r="A450" s="126"/>
    </row>
    <row r="451" ht="13.5">
      <c r="A451" s="126"/>
    </row>
    <row r="452" ht="13.5">
      <c r="A452" s="126"/>
    </row>
    <row r="453" ht="13.5">
      <c r="A453" s="126"/>
    </row>
    <row r="454" ht="13.5">
      <c r="A454" s="126"/>
    </row>
    <row r="455" ht="13.5">
      <c r="A455" s="126"/>
    </row>
    <row r="456" ht="13.5">
      <c r="A456" s="126"/>
    </row>
    <row r="457" ht="13.5">
      <c r="A457" s="126"/>
    </row>
    <row r="458" ht="13.5">
      <c r="A458" s="126"/>
    </row>
    <row r="459" ht="13.5">
      <c r="A459" s="126"/>
    </row>
    <row r="460" ht="13.5">
      <c r="A460" s="126"/>
    </row>
    <row r="461" ht="13.5">
      <c r="A461" s="126"/>
    </row>
    <row r="462" ht="13.5">
      <c r="A462" s="126"/>
    </row>
    <row r="463" ht="13.5">
      <c r="A463" s="126"/>
    </row>
    <row r="464" ht="13.5">
      <c r="A464" s="126"/>
    </row>
    <row r="465" ht="13.5">
      <c r="A465" s="126"/>
    </row>
    <row r="466" ht="13.5">
      <c r="A466" s="126"/>
    </row>
    <row r="467" ht="13.5">
      <c r="A467" s="126"/>
    </row>
    <row r="468" ht="13.5">
      <c r="A468" s="126"/>
    </row>
    <row r="469" ht="13.5">
      <c r="A469" s="126"/>
    </row>
    <row r="470" ht="13.5">
      <c r="A470" s="126"/>
    </row>
    <row r="471" ht="13.5">
      <c r="A471" s="126"/>
    </row>
    <row r="472" ht="13.5">
      <c r="A472" s="126"/>
    </row>
    <row r="473" ht="13.5">
      <c r="A473" s="126"/>
    </row>
    <row r="474" ht="13.5">
      <c r="A474" s="126"/>
    </row>
    <row r="475" ht="13.5">
      <c r="A475" s="126"/>
    </row>
    <row r="476" ht="13.5">
      <c r="A476" s="12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208"/>
  <sheetViews>
    <sheetView zoomScalePageLayoutView="0" workbookViewId="0" topLeftCell="A145">
      <selection activeCell="C163" sqref="C163"/>
    </sheetView>
  </sheetViews>
  <sheetFormatPr defaultColWidth="9.140625" defaultRowHeight="12"/>
  <cols>
    <col min="1" max="1" width="32.8515625" style="0" customWidth="1"/>
    <col min="2" max="2" width="17.00390625" style="0" customWidth="1"/>
    <col min="3" max="3" width="16.00390625" style="0" customWidth="1"/>
    <col min="4" max="4" width="8.57421875" style="0" hidden="1" customWidth="1"/>
    <col min="5" max="5" width="17.7109375" style="0" customWidth="1"/>
  </cols>
  <sheetData>
    <row r="1" spans="1:5" ht="31.5">
      <c r="A1" s="119" t="s">
        <v>25</v>
      </c>
      <c r="B1" s="119"/>
      <c r="C1" s="120"/>
      <c r="D1" s="119"/>
      <c r="E1" s="119"/>
    </row>
    <row r="2" spans="1:5" ht="12">
      <c r="A2" s="121" t="s">
        <v>26</v>
      </c>
      <c r="B2" s="121"/>
      <c r="C2" s="122"/>
      <c r="D2" s="121"/>
      <c r="E2" s="121"/>
    </row>
    <row r="3" spans="1:5" ht="16.5">
      <c r="A3" s="2" t="s">
        <v>194</v>
      </c>
      <c r="B3" s="3"/>
      <c r="C3" s="4"/>
      <c r="D3" s="3"/>
      <c r="E3" s="3"/>
    </row>
    <row r="4" spans="1:5" ht="14.25" thickBot="1">
      <c r="A4" s="5" t="s">
        <v>27</v>
      </c>
      <c r="B4" s="6" t="s">
        <v>28</v>
      </c>
      <c r="C4" s="7" t="s">
        <v>29</v>
      </c>
      <c r="D4" s="6" t="s">
        <v>30</v>
      </c>
      <c r="E4" s="8" t="s">
        <v>31</v>
      </c>
    </row>
    <row r="5" spans="1:5" ht="14.25" thickTop="1">
      <c r="A5" s="9" t="s">
        <v>32</v>
      </c>
      <c r="B5" s="10">
        <f>SUM(B9:B106)</f>
        <v>940415309</v>
      </c>
      <c r="C5" s="11">
        <v>0</v>
      </c>
      <c r="D5" s="12"/>
      <c r="E5" s="13">
        <f>SUM(E6,E55,E80)</f>
        <v>484158867</v>
      </c>
    </row>
    <row r="6" spans="1:5" ht="13.5">
      <c r="A6" s="14" t="s">
        <v>33</v>
      </c>
      <c r="B6" s="15"/>
      <c r="C6" s="16"/>
      <c r="D6" s="17"/>
      <c r="E6" s="18">
        <f>SUM(E8,E23,E31,E40,E49)</f>
        <v>484158867</v>
      </c>
    </row>
    <row r="7" spans="1:5" ht="13.5">
      <c r="A7" s="19" t="s">
        <v>34</v>
      </c>
      <c r="B7" s="20" t="s">
        <v>28</v>
      </c>
      <c r="C7" s="21" t="s">
        <v>29</v>
      </c>
      <c r="D7" s="20" t="s">
        <v>30</v>
      </c>
      <c r="E7" s="20" t="s">
        <v>190</v>
      </c>
    </row>
    <row r="8" spans="1:5" ht="13.5">
      <c r="A8" s="14" t="s">
        <v>35</v>
      </c>
      <c r="B8" s="22">
        <f>SUM(B9,B12,B14,B17,B21)</f>
        <v>0</v>
      </c>
      <c r="C8" s="23"/>
      <c r="D8" s="24"/>
      <c r="E8" s="22">
        <f>SUM(E9,E12,E14,E17,E21)</f>
        <v>221960568</v>
      </c>
    </row>
    <row r="9" spans="1:5" ht="13.5">
      <c r="A9" s="25" t="s">
        <v>36</v>
      </c>
      <c r="B9" s="26"/>
      <c r="C9" s="27"/>
      <c r="D9" s="28"/>
      <c r="E9" s="26">
        <f>SUM(E10:E11)</f>
        <v>0</v>
      </c>
    </row>
    <row r="10" spans="1:5" ht="13.5">
      <c r="A10" s="29" t="s">
        <v>37</v>
      </c>
      <c r="B10" s="26"/>
      <c r="C10" s="27"/>
      <c r="D10" s="30"/>
      <c r="E10" s="31">
        <f>+B10+C10</f>
        <v>0</v>
      </c>
    </row>
    <row r="11" spans="1:5" ht="13.5">
      <c r="A11" s="32" t="s">
        <v>38</v>
      </c>
      <c r="B11" s="26"/>
      <c r="C11" s="27"/>
      <c r="D11" s="24"/>
      <c r="E11" s="31">
        <f>+B11+C11</f>
        <v>0</v>
      </c>
    </row>
    <row r="12" spans="1:5" ht="13.5">
      <c r="A12" s="25" t="s">
        <v>39</v>
      </c>
      <c r="B12" s="28"/>
      <c r="C12" s="33"/>
      <c r="D12" s="28"/>
      <c r="E12" s="31">
        <f>SUM(E13)</f>
        <v>0</v>
      </c>
    </row>
    <row r="13" spans="1:5" ht="13.5">
      <c r="A13" s="32" t="s">
        <v>40</v>
      </c>
      <c r="B13" s="26"/>
      <c r="C13" s="27"/>
      <c r="D13" s="34"/>
      <c r="E13" s="31">
        <f>+B13+C13</f>
        <v>0</v>
      </c>
    </row>
    <row r="14" spans="1:5" ht="13.5">
      <c r="A14" s="25" t="s">
        <v>41</v>
      </c>
      <c r="B14" s="28"/>
      <c r="C14" s="33"/>
      <c r="D14" s="28"/>
      <c r="E14" s="26">
        <f>SUM(E15:E16)</f>
        <v>0</v>
      </c>
    </row>
    <row r="15" spans="1:5" ht="13.5">
      <c r="A15" s="32" t="s">
        <v>42</v>
      </c>
      <c r="B15" s="26"/>
      <c r="C15" s="27"/>
      <c r="D15" s="34"/>
      <c r="E15" s="31">
        <f>+B15+C15</f>
        <v>0</v>
      </c>
    </row>
    <row r="16" spans="1:5" ht="13.5">
      <c r="A16" s="29" t="s">
        <v>43</v>
      </c>
      <c r="B16" s="26"/>
      <c r="C16" s="27"/>
      <c r="D16" s="30"/>
      <c r="E16" s="31">
        <f>+B16+C16</f>
        <v>0</v>
      </c>
    </row>
    <row r="17" spans="1:5" ht="13.5">
      <c r="A17" s="25" t="s">
        <v>44</v>
      </c>
      <c r="B17" s="28"/>
      <c r="C17" s="33"/>
      <c r="D17" s="28"/>
      <c r="E17" s="26">
        <f>SUM(E18:E20)</f>
        <v>0</v>
      </c>
    </row>
    <row r="18" spans="1:5" ht="13.5">
      <c r="A18" s="32" t="s">
        <v>45</v>
      </c>
      <c r="B18" s="26"/>
      <c r="C18" s="27"/>
      <c r="D18" s="24"/>
      <c r="E18" s="31">
        <f>+B18+C18</f>
        <v>0</v>
      </c>
    </row>
    <row r="19" spans="1:5" ht="13.5">
      <c r="A19" s="32"/>
      <c r="B19" s="26"/>
      <c r="C19" s="27"/>
      <c r="D19" s="24"/>
      <c r="E19" s="31"/>
    </row>
    <row r="20" spans="1:5" ht="13.5">
      <c r="A20" s="29" t="s">
        <v>46</v>
      </c>
      <c r="B20" s="26"/>
      <c r="C20" s="27"/>
      <c r="D20" s="30"/>
      <c r="E20" s="31">
        <f>+B20+C20</f>
        <v>0</v>
      </c>
    </row>
    <row r="21" spans="1:5" ht="13.5">
      <c r="A21" s="35" t="s">
        <v>47</v>
      </c>
      <c r="B21" s="30"/>
      <c r="C21" s="33"/>
      <c r="D21" s="36"/>
      <c r="E21" s="31">
        <f>SUM(E22)</f>
        <v>221960568</v>
      </c>
    </row>
    <row r="22" spans="1:5" ht="13.5">
      <c r="A22" s="29" t="s">
        <v>48</v>
      </c>
      <c r="B22" s="31">
        <f>208174684+9090909</f>
        <v>217265593</v>
      </c>
      <c r="C22" s="37">
        <f>-173910+4868885</f>
        <v>4694975</v>
      </c>
      <c r="D22" s="30"/>
      <c r="E22" s="31">
        <f>+B22+C22</f>
        <v>221960568</v>
      </c>
    </row>
    <row r="23" spans="1:5" ht="13.5">
      <c r="A23" s="14" t="s">
        <v>49</v>
      </c>
      <c r="B23" s="24"/>
      <c r="C23" s="23"/>
      <c r="D23" s="24"/>
      <c r="E23" s="22">
        <f>SUM(E24,E27,E29)</f>
        <v>261829530</v>
      </c>
    </row>
    <row r="24" spans="1:5" ht="13.5">
      <c r="A24" s="25" t="s">
        <v>36</v>
      </c>
      <c r="B24" s="24"/>
      <c r="C24" s="33"/>
      <c r="D24" s="28"/>
      <c r="E24" s="26">
        <f>SUM(E25:E26)</f>
        <v>0</v>
      </c>
    </row>
    <row r="25" spans="1:5" ht="13.5">
      <c r="A25" s="32" t="s">
        <v>37</v>
      </c>
      <c r="B25" s="26"/>
      <c r="C25" s="37"/>
      <c r="D25" s="34"/>
      <c r="E25" s="31">
        <f>+B25+C25</f>
        <v>0</v>
      </c>
    </row>
    <row r="26" spans="1:5" ht="13.5">
      <c r="A26" s="38" t="s">
        <v>38</v>
      </c>
      <c r="B26" s="27"/>
      <c r="C26" s="27"/>
      <c r="D26" s="39"/>
      <c r="E26" s="31">
        <f>+B26+C26</f>
        <v>0</v>
      </c>
    </row>
    <row r="27" spans="1:5" ht="13.5">
      <c r="A27" s="35" t="s">
        <v>39</v>
      </c>
      <c r="B27" s="30"/>
      <c r="C27" s="23"/>
      <c r="D27" s="30"/>
      <c r="E27" s="31">
        <f>SUM(E28)</f>
        <v>0</v>
      </c>
    </row>
    <row r="28" spans="1:5" ht="13.5">
      <c r="A28" s="29" t="s">
        <v>40</v>
      </c>
      <c r="B28" s="27"/>
      <c r="C28" s="37"/>
      <c r="D28" s="30"/>
      <c r="E28" s="31">
        <f>+B28+C28</f>
        <v>0</v>
      </c>
    </row>
    <row r="29" spans="1:5" ht="13.5">
      <c r="A29" s="25" t="s">
        <v>50</v>
      </c>
      <c r="B29" s="24"/>
      <c r="C29" s="23"/>
      <c r="D29" s="24"/>
      <c r="E29" s="31">
        <f>SUM(E30)</f>
        <v>261829530</v>
      </c>
    </row>
    <row r="30" spans="1:5" ht="13.5">
      <c r="A30" s="32" t="s">
        <v>51</v>
      </c>
      <c r="B30" s="52">
        <v>261780000</v>
      </c>
      <c r="C30" s="52">
        <v>49530</v>
      </c>
      <c r="D30" s="24"/>
      <c r="E30" s="31">
        <f>+B30+C30</f>
        <v>261829530</v>
      </c>
    </row>
    <row r="31" spans="1:5" ht="13.5">
      <c r="A31" s="14" t="s">
        <v>52</v>
      </c>
      <c r="B31" s="24"/>
      <c r="C31" s="23"/>
      <c r="D31" s="24"/>
      <c r="E31" s="22">
        <f>SUM(E32,E36)</f>
        <v>0</v>
      </c>
    </row>
    <row r="32" spans="1:5" ht="13.5">
      <c r="A32" s="25" t="s">
        <v>53</v>
      </c>
      <c r="B32" s="24"/>
      <c r="C32" s="23"/>
      <c r="D32" s="24"/>
      <c r="E32" s="26">
        <f>SUM(E33:E35)</f>
        <v>0</v>
      </c>
    </row>
    <row r="33" spans="1:5" ht="13.5">
      <c r="A33" s="32" t="s">
        <v>54</v>
      </c>
      <c r="B33" s="27"/>
      <c r="C33" s="27"/>
      <c r="D33" s="24"/>
      <c r="E33" s="31">
        <f>+B33+C33</f>
        <v>0</v>
      </c>
    </row>
    <row r="34" spans="1:5" ht="13.5">
      <c r="A34" s="32" t="s">
        <v>55</v>
      </c>
      <c r="B34" s="27"/>
      <c r="C34" s="27"/>
      <c r="D34" s="24"/>
      <c r="E34" s="31">
        <f>+B34+C34</f>
        <v>0</v>
      </c>
    </row>
    <row r="35" spans="1:5" ht="13.5">
      <c r="A35" s="40" t="s">
        <v>56</v>
      </c>
      <c r="B35" s="41"/>
      <c r="C35" s="42"/>
      <c r="D35" s="41"/>
      <c r="E35" s="43">
        <f>SUM(E36:E38)</f>
        <v>0</v>
      </c>
    </row>
    <row r="36" spans="1:5" ht="13.5">
      <c r="A36" s="44" t="s">
        <v>57</v>
      </c>
      <c r="B36" s="45"/>
      <c r="C36" s="45"/>
      <c r="D36" s="46"/>
      <c r="E36" s="47">
        <f>+B36+C36</f>
        <v>0</v>
      </c>
    </row>
    <row r="37" spans="1:5" ht="13.5">
      <c r="A37" s="48" t="s">
        <v>58</v>
      </c>
      <c r="B37" s="49"/>
      <c r="C37" s="49"/>
      <c r="D37" s="50"/>
      <c r="E37" s="49">
        <f>+B37+C37</f>
        <v>0</v>
      </c>
    </row>
    <row r="38" spans="1:5" ht="13.5">
      <c r="A38" s="51" t="s">
        <v>59</v>
      </c>
      <c r="B38" s="52"/>
      <c r="C38" s="52"/>
      <c r="D38" s="41"/>
      <c r="E38" s="53">
        <f>+B38+C38</f>
        <v>0</v>
      </c>
    </row>
    <row r="39" spans="1:5" ht="13.5">
      <c r="A39" s="14" t="s">
        <v>60</v>
      </c>
      <c r="B39" s="24"/>
      <c r="C39" s="23"/>
      <c r="D39" s="24"/>
      <c r="E39" s="22">
        <f>SUM(E40,E45)</f>
        <v>0</v>
      </c>
    </row>
    <row r="40" spans="1:5" ht="13.5">
      <c r="A40" s="35" t="s">
        <v>61</v>
      </c>
      <c r="B40" s="30"/>
      <c r="C40" s="23"/>
      <c r="D40" s="30"/>
      <c r="E40" s="31">
        <f>SUM(E41:E44)</f>
        <v>0</v>
      </c>
    </row>
    <row r="41" spans="1:5" ht="13.5">
      <c r="A41" s="29" t="s">
        <v>62</v>
      </c>
      <c r="B41" s="27"/>
      <c r="C41" s="27"/>
      <c r="D41" s="30"/>
      <c r="E41" s="31">
        <f>+B41+C41</f>
        <v>0</v>
      </c>
    </row>
    <row r="42" spans="1:5" ht="13.5">
      <c r="A42" s="29" t="s">
        <v>63</v>
      </c>
      <c r="B42" s="27"/>
      <c r="C42" s="27"/>
      <c r="D42" s="30"/>
      <c r="E42" s="31">
        <f>+B42+C42</f>
        <v>0</v>
      </c>
    </row>
    <row r="43" spans="1:5" ht="13.5">
      <c r="A43" s="29" t="s">
        <v>64</v>
      </c>
      <c r="B43" s="27"/>
      <c r="C43" s="27"/>
      <c r="D43" s="30"/>
      <c r="E43" s="31">
        <f>+B43+C43</f>
        <v>0</v>
      </c>
    </row>
    <row r="44" spans="1:5" ht="13.5">
      <c r="A44" s="29" t="s">
        <v>65</v>
      </c>
      <c r="B44" s="27"/>
      <c r="C44" s="27"/>
      <c r="D44" s="30"/>
      <c r="E44" s="31">
        <f>+B44+C44</f>
        <v>0</v>
      </c>
    </row>
    <row r="45" spans="1:5" ht="13.5">
      <c r="A45" s="25" t="s">
        <v>66</v>
      </c>
      <c r="B45" s="28"/>
      <c r="C45" s="33"/>
      <c r="D45" s="28"/>
      <c r="E45" s="26">
        <f>SUM(E46:E47)</f>
        <v>0</v>
      </c>
    </row>
    <row r="46" spans="1:5" ht="13.5">
      <c r="A46" s="32" t="s">
        <v>67</v>
      </c>
      <c r="B46" s="27"/>
      <c r="C46" s="27"/>
      <c r="D46" s="24"/>
      <c r="E46" s="31">
        <f>+B46+C46</f>
        <v>0</v>
      </c>
    </row>
    <row r="47" spans="1:5" ht="13.5">
      <c r="A47" s="32" t="s">
        <v>68</v>
      </c>
      <c r="B47" s="27"/>
      <c r="C47" s="27"/>
      <c r="D47" s="24"/>
      <c r="E47" s="31">
        <f>+B47+C47</f>
        <v>0</v>
      </c>
    </row>
    <row r="48" spans="1:5" ht="13.5">
      <c r="A48" s="14" t="s">
        <v>69</v>
      </c>
      <c r="B48" s="24"/>
      <c r="C48" s="23"/>
      <c r="D48" s="24"/>
      <c r="E48" s="22">
        <f>SUM(E49)</f>
        <v>368769</v>
      </c>
    </row>
    <row r="49" spans="1:5" ht="13.5">
      <c r="A49" s="25" t="s">
        <v>70</v>
      </c>
      <c r="B49" s="28"/>
      <c r="C49" s="33"/>
      <c r="D49" s="28"/>
      <c r="E49" s="26">
        <f>SUM(E50:E53)</f>
        <v>368769</v>
      </c>
    </row>
    <row r="50" spans="1:5" ht="13.5">
      <c r="A50" s="32" t="s">
        <v>71</v>
      </c>
      <c r="B50" s="26">
        <v>74159</v>
      </c>
      <c r="C50" s="37">
        <v>-11390</v>
      </c>
      <c r="D50" s="34"/>
      <c r="E50" s="31">
        <f>+B50+C50</f>
        <v>62769</v>
      </c>
    </row>
    <row r="51" spans="1:5" ht="13.5">
      <c r="A51" s="29" t="s">
        <v>72</v>
      </c>
      <c r="B51" s="31"/>
      <c r="C51" s="27"/>
      <c r="D51" s="30"/>
      <c r="E51" s="31">
        <f>+B51+C51</f>
        <v>0</v>
      </c>
    </row>
    <row r="52" spans="1:5" ht="13.5">
      <c r="A52" s="29" t="s">
        <v>73</v>
      </c>
      <c r="B52" s="31"/>
      <c r="C52" s="27"/>
      <c r="D52" s="30"/>
      <c r="E52" s="31">
        <f>+B52+C52</f>
        <v>0</v>
      </c>
    </row>
    <row r="53" spans="1:5" ht="13.5">
      <c r="A53" s="32" t="s">
        <v>74</v>
      </c>
      <c r="B53" s="26">
        <v>306000</v>
      </c>
      <c r="C53" s="27"/>
      <c r="D53" s="34"/>
      <c r="E53" s="31">
        <f>+B53+C53</f>
        <v>306000</v>
      </c>
    </row>
    <row r="54" spans="1:5" ht="13.5">
      <c r="A54" s="14" t="s">
        <v>75</v>
      </c>
      <c r="B54" s="54"/>
      <c r="C54" s="27"/>
      <c r="D54" s="24"/>
      <c r="E54" s="18">
        <f>SUM(E55,E60,E68,E72)</f>
        <v>0</v>
      </c>
    </row>
    <row r="55" spans="1:5" ht="13.5">
      <c r="A55" s="14" t="s">
        <v>76</v>
      </c>
      <c r="B55" s="54"/>
      <c r="C55" s="27"/>
      <c r="D55" s="24"/>
      <c r="E55" s="18">
        <f>SUM(E56:E59)</f>
        <v>0</v>
      </c>
    </row>
    <row r="56" spans="1:5" ht="13.5">
      <c r="A56" s="35" t="s">
        <v>77</v>
      </c>
      <c r="B56" s="55"/>
      <c r="C56" s="27"/>
      <c r="D56" s="30"/>
      <c r="E56" s="31">
        <f>+B56+C56</f>
        <v>0</v>
      </c>
    </row>
    <row r="57" spans="1:5" ht="13.5">
      <c r="A57" s="35" t="s">
        <v>78</v>
      </c>
      <c r="B57" s="55"/>
      <c r="C57" s="27"/>
      <c r="D57" s="30"/>
      <c r="E57" s="31">
        <f>+B57+C57</f>
        <v>0</v>
      </c>
    </row>
    <row r="58" spans="1:5" ht="13.5">
      <c r="A58" s="35" t="s">
        <v>79</v>
      </c>
      <c r="B58" s="55"/>
      <c r="C58" s="27"/>
      <c r="D58" s="30"/>
      <c r="E58" s="31">
        <f>+B58+C58</f>
        <v>0</v>
      </c>
    </row>
    <row r="59" spans="1:5" ht="13.5">
      <c r="A59" s="35" t="s">
        <v>80</v>
      </c>
      <c r="B59" s="55"/>
      <c r="C59" s="27"/>
      <c r="D59" s="30"/>
      <c r="E59" s="31">
        <f>+B59+C59</f>
        <v>0</v>
      </c>
    </row>
    <row r="60" spans="1:5" ht="13.5">
      <c r="A60" s="14" t="s">
        <v>81</v>
      </c>
      <c r="B60" s="54"/>
      <c r="C60" s="27"/>
      <c r="D60" s="24"/>
      <c r="E60" s="18">
        <f>SUM(E61:E67)</f>
        <v>0</v>
      </c>
    </row>
    <row r="61" spans="1:5" ht="13.5">
      <c r="A61" s="35" t="s">
        <v>82</v>
      </c>
      <c r="B61" s="55"/>
      <c r="C61" s="27"/>
      <c r="D61" s="30"/>
      <c r="E61" s="31">
        <f>+B61+C61</f>
        <v>0</v>
      </c>
    </row>
    <row r="62" spans="1:5" ht="13.5">
      <c r="A62" s="35" t="s">
        <v>83</v>
      </c>
      <c r="B62" s="55"/>
      <c r="C62" s="27"/>
      <c r="D62" s="30"/>
      <c r="E62" s="31">
        <f>+B62+C62</f>
        <v>0</v>
      </c>
    </row>
    <row r="63" spans="1:5" ht="13.5">
      <c r="A63" s="35" t="s">
        <v>84</v>
      </c>
      <c r="B63" s="55"/>
      <c r="C63" s="27"/>
      <c r="D63" s="30"/>
      <c r="E63" s="31">
        <f>+B63+C63</f>
        <v>0</v>
      </c>
    </row>
    <row r="64" spans="1:5" ht="13.5">
      <c r="A64" s="56" t="s">
        <v>85</v>
      </c>
      <c r="B64" s="57"/>
      <c r="C64" s="45"/>
      <c r="D64" s="46"/>
      <c r="E64" s="47">
        <f>+B64+C64</f>
        <v>0</v>
      </c>
    </row>
    <row r="65" spans="1:5" ht="13.5">
      <c r="A65" s="58" t="s">
        <v>86</v>
      </c>
      <c r="B65" s="59"/>
      <c r="C65" s="52"/>
      <c r="D65" s="41"/>
      <c r="E65" s="60">
        <f>SUM(E66:E71)</f>
        <v>0</v>
      </c>
    </row>
    <row r="66" spans="1:5" ht="13.5">
      <c r="A66" s="25" t="s">
        <v>87</v>
      </c>
      <c r="B66" s="54"/>
      <c r="C66" s="27"/>
      <c r="D66" s="24"/>
      <c r="E66" s="31">
        <f aca="true" t="shared" si="0" ref="E66:E71">+B66+C66</f>
        <v>0</v>
      </c>
    </row>
    <row r="67" spans="1:5" ht="13.5">
      <c r="A67" s="35" t="s">
        <v>88</v>
      </c>
      <c r="B67" s="55"/>
      <c r="C67" s="27"/>
      <c r="D67" s="30"/>
      <c r="E67" s="31">
        <f t="shared" si="0"/>
        <v>0</v>
      </c>
    </row>
    <row r="68" spans="1:5" ht="13.5">
      <c r="A68" s="35" t="s">
        <v>89</v>
      </c>
      <c r="B68" s="55"/>
      <c r="C68" s="27"/>
      <c r="D68" s="30"/>
      <c r="E68" s="31">
        <f t="shared" si="0"/>
        <v>0</v>
      </c>
    </row>
    <row r="69" spans="1:5" ht="13.5">
      <c r="A69" s="35" t="s">
        <v>90</v>
      </c>
      <c r="B69" s="55"/>
      <c r="C69" s="27"/>
      <c r="D69" s="30"/>
      <c r="E69" s="31">
        <f t="shared" si="0"/>
        <v>0</v>
      </c>
    </row>
    <row r="70" spans="1:5" ht="13.5">
      <c r="A70" s="35" t="s">
        <v>91</v>
      </c>
      <c r="B70" s="55"/>
      <c r="C70" s="27"/>
      <c r="D70" s="30"/>
      <c r="E70" s="31">
        <f t="shared" si="0"/>
        <v>0</v>
      </c>
    </row>
    <row r="71" spans="1:5" ht="13.5">
      <c r="A71" s="35" t="s">
        <v>92</v>
      </c>
      <c r="B71" s="55"/>
      <c r="C71" s="27"/>
      <c r="D71" s="30"/>
      <c r="E71" s="31">
        <f t="shared" si="0"/>
        <v>0</v>
      </c>
    </row>
    <row r="72" spans="1:5" ht="13.5">
      <c r="A72" s="14" t="s">
        <v>93</v>
      </c>
      <c r="B72" s="54"/>
      <c r="C72" s="27"/>
      <c r="D72" s="24"/>
      <c r="E72" s="18">
        <f>SUM(E73,E76)</f>
        <v>0</v>
      </c>
    </row>
    <row r="73" spans="1:5" ht="13.5">
      <c r="A73" s="14" t="s">
        <v>94</v>
      </c>
      <c r="B73" s="54"/>
      <c r="C73" s="27"/>
      <c r="D73" s="24"/>
      <c r="E73" s="18">
        <f>SUM(E74:E75)</f>
        <v>0</v>
      </c>
    </row>
    <row r="74" spans="1:5" ht="13.5">
      <c r="A74" s="25" t="s">
        <v>95</v>
      </c>
      <c r="B74" s="54"/>
      <c r="C74" s="27"/>
      <c r="D74" s="24"/>
      <c r="E74" s="31">
        <f>+B74+C74</f>
        <v>0</v>
      </c>
    </row>
    <row r="75" spans="1:5" ht="13.5">
      <c r="A75" s="35" t="s">
        <v>96</v>
      </c>
      <c r="B75" s="55"/>
      <c r="C75" s="37"/>
      <c r="D75" s="30"/>
      <c r="E75" s="31">
        <f>+B75+C75</f>
        <v>0</v>
      </c>
    </row>
    <row r="76" spans="1:5" ht="13.5">
      <c r="A76" s="61" t="s">
        <v>97</v>
      </c>
      <c r="B76" s="55"/>
      <c r="C76" s="27"/>
      <c r="D76" s="30"/>
      <c r="E76" s="62">
        <f>SUM(E77)</f>
        <v>0</v>
      </c>
    </row>
    <row r="77" spans="1:5" ht="13.5">
      <c r="A77" s="63" t="s">
        <v>98</v>
      </c>
      <c r="B77" s="64"/>
      <c r="C77" s="45"/>
      <c r="D77" s="65"/>
      <c r="E77" s="47">
        <f>+B77+C77</f>
        <v>0</v>
      </c>
    </row>
    <row r="78" spans="1:5" ht="13.5">
      <c r="A78" s="66"/>
      <c r="B78" s="67"/>
      <c r="C78" s="68"/>
      <c r="D78" s="67"/>
      <c r="E78" s="69"/>
    </row>
    <row r="79" spans="1:5" ht="13.5">
      <c r="A79" s="66"/>
      <c r="B79" s="67"/>
      <c r="C79" s="68"/>
      <c r="D79" s="67"/>
      <c r="E79" s="69"/>
    </row>
    <row r="80" spans="1:5" ht="13.5">
      <c r="A80" s="66"/>
      <c r="B80" s="67"/>
      <c r="C80" s="68"/>
      <c r="D80" s="67"/>
      <c r="E80" s="69"/>
    </row>
    <row r="81" spans="1:5" ht="13.5">
      <c r="A81" s="66"/>
      <c r="B81" s="67"/>
      <c r="C81" s="68"/>
      <c r="D81" s="67"/>
      <c r="E81" s="69"/>
    </row>
    <row r="82" spans="1:5" ht="13.5">
      <c r="A82" s="66"/>
      <c r="B82" s="67"/>
      <c r="C82" s="68"/>
      <c r="D82" s="67"/>
      <c r="E82" s="69"/>
    </row>
    <row r="83" spans="1:5" ht="13.5">
      <c r="A83" s="66"/>
      <c r="B83" s="67"/>
      <c r="C83" s="68"/>
      <c r="D83" s="67"/>
      <c r="E83" s="69"/>
    </row>
    <row r="84" spans="1:5" ht="13.5">
      <c r="A84" s="66"/>
      <c r="B84" s="67"/>
      <c r="C84" s="68"/>
      <c r="D84" s="67"/>
      <c r="E84" s="69"/>
    </row>
    <row r="85" spans="1:5" ht="13.5">
      <c r="A85" s="66"/>
      <c r="B85" s="67"/>
      <c r="C85" s="68"/>
      <c r="D85" s="67"/>
      <c r="E85" s="69"/>
    </row>
    <row r="86" spans="1:5" ht="13.5">
      <c r="A86" s="66"/>
      <c r="B86" s="67"/>
      <c r="C86" s="68"/>
      <c r="D86" s="67"/>
      <c r="E86" s="69"/>
    </row>
    <row r="87" spans="1:5" ht="13.5">
      <c r="A87" s="66"/>
      <c r="B87" s="67"/>
      <c r="C87" s="68"/>
      <c r="D87" s="67"/>
      <c r="E87" s="69"/>
    </row>
    <row r="88" spans="1:5" ht="13.5">
      <c r="A88" s="66"/>
      <c r="B88" s="67"/>
      <c r="C88" s="68"/>
      <c r="D88" s="67"/>
      <c r="E88" s="69"/>
    </row>
    <row r="89" spans="1:5" ht="13.5">
      <c r="A89" s="66"/>
      <c r="B89" s="67"/>
      <c r="C89" s="68"/>
      <c r="D89" s="67"/>
      <c r="E89" s="69"/>
    </row>
    <row r="90" spans="1:5" ht="13.5">
      <c r="A90" s="66"/>
      <c r="B90" s="67"/>
      <c r="C90" s="68"/>
      <c r="D90" s="67"/>
      <c r="E90" s="69"/>
    </row>
    <row r="91" spans="1:5" ht="13.5">
      <c r="A91" s="66"/>
      <c r="B91" s="67"/>
      <c r="C91" s="68"/>
      <c r="D91" s="67"/>
      <c r="E91" s="69"/>
    </row>
    <row r="92" spans="1:5" ht="13.5">
      <c r="A92" s="66"/>
      <c r="B92" s="67"/>
      <c r="C92" s="68"/>
      <c r="D92" s="67"/>
      <c r="E92" s="69"/>
    </row>
    <row r="93" spans="1:5" ht="13.5">
      <c r="A93" s="66"/>
      <c r="B93" s="67"/>
      <c r="C93" s="68"/>
      <c r="D93" s="67"/>
      <c r="E93" s="69"/>
    </row>
    <row r="94" spans="1:5" ht="13.5">
      <c r="A94" s="66"/>
      <c r="B94" s="67"/>
      <c r="C94" s="68"/>
      <c r="D94" s="67"/>
      <c r="E94" s="69"/>
    </row>
    <row r="95" spans="1:5" ht="13.5">
      <c r="A95" s="66"/>
      <c r="B95" s="67"/>
      <c r="C95" s="68"/>
      <c r="D95" s="67"/>
      <c r="E95" s="69"/>
    </row>
    <row r="96" spans="1:5" ht="13.5">
      <c r="A96" s="66"/>
      <c r="B96" s="67"/>
      <c r="C96" s="68"/>
      <c r="D96" s="67"/>
      <c r="E96" s="69"/>
    </row>
    <row r="97" spans="1:5" ht="13.5">
      <c r="A97" s="66"/>
      <c r="B97" s="67"/>
      <c r="C97" s="68"/>
      <c r="D97" s="67"/>
      <c r="E97" s="69"/>
    </row>
    <row r="98" spans="1:5" ht="13.5">
      <c r="A98" s="66"/>
      <c r="B98" s="67"/>
      <c r="C98" s="68"/>
      <c r="D98" s="67"/>
      <c r="E98" s="69"/>
    </row>
    <row r="99" spans="1:5" ht="13.5">
      <c r="A99" s="66"/>
      <c r="B99" s="67"/>
      <c r="C99" s="68"/>
      <c r="D99" s="67"/>
      <c r="E99" s="69"/>
    </row>
    <row r="100" spans="1:5" ht="13.5">
      <c r="A100" s="66"/>
      <c r="B100" s="67"/>
      <c r="C100" s="68"/>
      <c r="D100" s="67"/>
      <c r="E100" s="69"/>
    </row>
    <row r="101" spans="1:5" ht="13.5">
      <c r="A101" s="66"/>
      <c r="B101" s="67"/>
      <c r="C101" s="68"/>
      <c r="D101" s="67"/>
      <c r="E101" s="69"/>
    </row>
    <row r="102" spans="1:5" ht="14.25" thickBot="1">
      <c r="A102" s="66"/>
      <c r="B102" s="67"/>
      <c r="C102" s="68"/>
      <c r="D102" s="67"/>
      <c r="E102" s="69"/>
    </row>
    <row r="103" spans="1:5" ht="14.25" thickBot="1">
      <c r="A103" s="70" t="s">
        <v>99</v>
      </c>
      <c r="B103" s="71" t="s">
        <v>28</v>
      </c>
      <c r="C103" s="72" t="s">
        <v>29</v>
      </c>
      <c r="D103" s="71" t="s">
        <v>30</v>
      </c>
      <c r="E103" s="73" t="s">
        <v>100</v>
      </c>
    </row>
    <row r="104" spans="1:5" ht="15" thickBot="1" thickTop="1">
      <c r="A104" s="74" t="s">
        <v>101</v>
      </c>
      <c r="B104" s="75">
        <f>SUM(B107:B203)</f>
        <v>460989557</v>
      </c>
      <c r="C104" s="76">
        <f>SUM(C107:C203)</f>
        <v>23169310</v>
      </c>
      <c r="D104" s="77"/>
      <c r="E104" s="78">
        <f>SUM(E105,E172,E198)</f>
        <v>460807997</v>
      </c>
    </row>
    <row r="105" spans="1:5" ht="13.5">
      <c r="A105" s="58" t="s">
        <v>102</v>
      </c>
      <c r="B105" s="79"/>
      <c r="C105" s="80"/>
      <c r="D105" s="12"/>
      <c r="E105" s="60">
        <f>SUM(E107,E128,E144,E161,E165,E169)</f>
        <v>414944361</v>
      </c>
    </row>
    <row r="106" spans="1:5" ht="13.5">
      <c r="A106" s="19" t="s">
        <v>34</v>
      </c>
      <c r="B106" s="20" t="s">
        <v>28</v>
      </c>
      <c r="C106" s="21" t="s">
        <v>29</v>
      </c>
      <c r="D106" s="20" t="s">
        <v>30</v>
      </c>
      <c r="E106" s="20" t="s">
        <v>190</v>
      </c>
    </row>
    <row r="107" spans="1:5" ht="13.5">
      <c r="A107" s="14" t="s">
        <v>103</v>
      </c>
      <c r="B107" s="24"/>
      <c r="C107" s="23"/>
      <c r="D107" s="24"/>
      <c r="E107" s="81">
        <f>E108+E115+E121+E124+E126</f>
        <v>210416530</v>
      </c>
    </row>
    <row r="108" spans="1:5" ht="13.5">
      <c r="A108" s="25" t="s">
        <v>104</v>
      </c>
      <c r="B108" s="24"/>
      <c r="C108" s="23"/>
      <c r="D108" s="24"/>
      <c r="E108" s="26">
        <f>SUM(E109:E114)</f>
        <v>0</v>
      </c>
    </row>
    <row r="109" spans="1:5" ht="13.5">
      <c r="A109" s="32" t="s">
        <v>105</v>
      </c>
      <c r="B109" s="26"/>
      <c r="C109" s="27"/>
      <c r="D109" s="24"/>
      <c r="E109" s="31">
        <f aca="true" t="shared" si="1" ref="E109:E114">+B109+C109</f>
        <v>0</v>
      </c>
    </row>
    <row r="110" spans="1:5" ht="13.5">
      <c r="A110" s="29" t="s">
        <v>106</v>
      </c>
      <c r="B110" s="26"/>
      <c r="C110" s="27"/>
      <c r="D110" s="30"/>
      <c r="E110" s="31">
        <f t="shared" si="1"/>
        <v>0</v>
      </c>
    </row>
    <row r="111" spans="1:5" ht="13.5">
      <c r="A111" s="32" t="s">
        <v>107</v>
      </c>
      <c r="B111" s="26"/>
      <c r="C111" s="27"/>
      <c r="D111" s="34"/>
      <c r="E111" s="31">
        <f t="shared" si="1"/>
        <v>0</v>
      </c>
    </row>
    <row r="112" spans="1:5" ht="13.5">
      <c r="A112" s="32" t="s">
        <v>108</v>
      </c>
      <c r="B112" s="26"/>
      <c r="C112" s="37"/>
      <c r="D112" s="24"/>
      <c r="E112" s="31">
        <f t="shared" si="1"/>
        <v>0</v>
      </c>
    </row>
    <row r="113" spans="1:5" ht="13.5">
      <c r="A113" s="29" t="s">
        <v>109</v>
      </c>
      <c r="B113" s="26"/>
      <c r="C113" s="27"/>
      <c r="D113" s="30"/>
      <c r="E113" s="31">
        <f t="shared" si="1"/>
        <v>0</v>
      </c>
    </row>
    <row r="114" spans="1:5" ht="13.5">
      <c r="A114" s="29" t="s">
        <v>110</v>
      </c>
      <c r="B114" s="26"/>
      <c r="C114" s="27"/>
      <c r="D114" s="30"/>
      <c r="E114" s="31">
        <f t="shared" si="1"/>
        <v>0</v>
      </c>
    </row>
    <row r="115" spans="1:5" ht="13.5">
      <c r="A115" s="25" t="s">
        <v>111</v>
      </c>
      <c r="B115" s="24"/>
      <c r="C115" s="23"/>
      <c r="D115" s="24"/>
      <c r="E115" s="26">
        <f>SUM(E116:E120)</f>
        <v>0</v>
      </c>
    </row>
    <row r="116" spans="1:5" ht="13.5">
      <c r="A116" s="32" t="s">
        <v>105</v>
      </c>
      <c r="B116" s="26"/>
      <c r="C116" s="27"/>
      <c r="D116" s="24"/>
      <c r="E116" s="31">
        <f>+B116+C116</f>
        <v>0</v>
      </c>
    </row>
    <row r="117" spans="1:5" ht="13.5">
      <c r="A117" s="32" t="s">
        <v>112</v>
      </c>
      <c r="B117" s="26"/>
      <c r="C117" s="27"/>
      <c r="D117" s="24"/>
      <c r="E117" s="31">
        <f>+B117+C117</f>
        <v>0</v>
      </c>
    </row>
    <row r="118" spans="1:5" ht="13.5">
      <c r="A118" s="29" t="s">
        <v>113</v>
      </c>
      <c r="B118" s="26"/>
      <c r="C118" s="27"/>
      <c r="D118" s="30"/>
      <c r="E118" s="31">
        <f>+B118+C118</f>
        <v>0</v>
      </c>
    </row>
    <row r="119" spans="1:5" ht="13.5">
      <c r="A119" s="29" t="s">
        <v>114</v>
      </c>
      <c r="B119" s="26"/>
      <c r="C119" s="27"/>
      <c r="D119" s="30"/>
      <c r="E119" s="31">
        <f>+B119+C119</f>
        <v>0</v>
      </c>
    </row>
    <row r="120" spans="1:5" ht="13.5">
      <c r="A120" s="32" t="s">
        <v>115</v>
      </c>
      <c r="B120" s="26"/>
      <c r="C120" s="27"/>
      <c r="D120" s="24"/>
      <c r="E120" s="31">
        <f>+B120+C120</f>
        <v>0</v>
      </c>
    </row>
    <row r="121" spans="1:5" ht="13.5">
      <c r="A121" s="25" t="s">
        <v>116</v>
      </c>
      <c r="B121" s="24"/>
      <c r="C121" s="23"/>
      <c r="D121" s="24"/>
      <c r="E121" s="26">
        <f>SUM(E122:E123)</f>
        <v>0</v>
      </c>
    </row>
    <row r="122" spans="1:5" ht="13.5">
      <c r="A122" s="32" t="s">
        <v>117</v>
      </c>
      <c r="B122" s="26"/>
      <c r="C122" s="27"/>
      <c r="D122" s="34"/>
      <c r="E122" s="31">
        <f>+B122+C122</f>
        <v>0</v>
      </c>
    </row>
    <row r="123" spans="1:5" ht="13.5">
      <c r="A123" s="29" t="s">
        <v>118</v>
      </c>
      <c r="B123" s="26"/>
      <c r="C123" s="27"/>
      <c r="D123" s="30"/>
      <c r="E123" s="31">
        <f>+B123+C123</f>
        <v>0</v>
      </c>
    </row>
    <row r="124" spans="1:5" ht="13.5">
      <c r="A124" s="35" t="s">
        <v>119</v>
      </c>
      <c r="B124" s="30"/>
      <c r="C124" s="23"/>
      <c r="D124" s="30"/>
      <c r="E124" s="31">
        <f>SUM(E125)</f>
        <v>0</v>
      </c>
    </row>
    <row r="125" spans="1:5" ht="13.5">
      <c r="A125" s="29" t="s">
        <v>120</v>
      </c>
      <c r="B125" s="26"/>
      <c r="C125" s="27"/>
      <c r="D125" s="30"/>
      <c r="E125" s="31">
        <f>+B125+C125</f>
        <v>0</v>
      </c>
    </row>
    <row r="126" spans="1:5" ht="13.5">
      <c r="A126" s="25" t="s">
        <v>121</v>
      </c>
      <c r="B126" s="24"/>
      <c r="C126" s="23"/>
      <c r="D126" s="24"/>
      <c r="E126" s="26">
        <f>SUM(E127)</f>
        <v>210416530</v>
      </c>
    </row>
    <row r="127" spans="1:5" ht="13.5">
      <c r="A127" s="32" t="s">
        <v>122</v>
      </c>
      <c r="B127" s="26">
        <v>210598090</v>
      </c>
      <c r="C127" s="27">
        <v>-181560</v>
      </c>
      <c r="D127" s="24"/>
      <c r="E127" s="31">
        <f>+B127+C127</f>
        <v>210416530</v>
      </c>
    </row>
    <row r="128" spans="1:5" ht="13.5">
      <c r="A128" s="14" t="s">
        <v>123</v>
      </c>
      <c r="B128" s="24"/>
      <c r="C128" s="23"/>
      <c r="D128" s="24"/>
      <c r="E128" s="81">
        <f>E129+E136+E142</f>
        <v>204407123</v>
      </c>
    </row>
    <row r="129" spans="1:5" ht="13.5">
      <c r="A129" s="25" t="s">
        <v>124</v>
      </c>
      <c r="B129" s="24"/>
      <c r="C129" s="23"/>
      <c r="D129" s="24"/>
      <c r="E129" s="26">
        <f>SUM(E130:E135)</f>
        <v>0</v>
      </c>
    </row>
    <row r="130" spans="1:5" ht="13.5">
      <c r="A130" s="32" t="s">
        <v>105</v>
      </c>
      <c r="B130" s="26"/>
      <c r="C130" s="27"/>
      <c r="D130" s="34"/>
      <c r="E130" s="31">
        <f aca="true" t="shared" si="2" ref="E130:E135">+B130+C130</f>
        <v>0</v>
      </c>
    </row>
    <row r="131" spans="1:5" ht="13.5">
      <c r="A131" s="29" t="s">
        <v>106</v>
      </c>
      <c r="B131" s="26"/>
      <c r="C131" s="27"/>
      <c r="D131" s="30"/>
      <c r="E131" s="31">
        <f t="shared" si="2"/>
        <v>0</v>
      </c>
    </row>
    <row r="132" spans="1:5" ht="13.5">
      <c r="A132" s="32" t="s">
        <v>107</v>
      </c>
      <c r="B132" s="26"/>
      <c r="C132" s="27"/>
      <c r="D132" s="34"/>
      <c r="E132" s="31">
        <f t="shared" si="2"/>
        <v>0</v>
      </c>
    </row>
    <row r="133" spans="1:5" ht="13.5">
      <c r="A133" s="32" t="s">
        <v>108</v>
      </c>
      <c r="B133" s="26"/>
      <c r="C133" s="37"/>
      <c r="D133" s="24"/>
      <c r="E133" s="31">
        <f t="shared" si="2"/>
        <v>0</v>
      </c>
    </row>
    <row r="134" spans="1:5" ht="13.5">
      <c r="A134" s="29" t="s">
        <v>109</v>
      </c>
      <c r="B134" s="26"/>
      <c r="C134" s="27"/>
      <c r="D134" s="30"/>
      <c r="E134" s="31">
        <f t="shared" si="2"/>
        <v>0</v>
      </c>
    </row>
    <row r="135" spans="1:5" ht="13.5">
      <c r="A135" s="29" t="s">
        <v>110</v>
      </c>
      <c r="B135" s="26"/>
      <c r="C135" s="27"/>
      <c r="D135" s="30"/>
      <c r="E135" s="31">
        <f t="shared" si="2"/>
        <v>0</v>
      </c>
    </row>
    <row r="136" spans="1:5" ht="13.5">
      <c r="A136" s="25" t="s">
        <v>111</v>
      </c>
      <c r="B136" s="24"/>
      <c r="C136" s="23"/>
      <c r="D136" s="24"/>
      <c r="E136" s="26">
        <f>SUM(E137:E141)</f>
        <v>0</v>
      </c>
    </row>
    <row r="137" spans="1:5" ht="13.5">
      <c r="A137" s="32" t="s">
        <v>105</v>
      </c>
      <c r="B137" s="26"/>
      <c r="C137" s="27"/>
      <c r="D137" s="24"/>
      <c r="E137" s="31">
        <f>+B137+C137</f>
        <v>0</v>
      </c>
    </row>
    <row r="138" spans="1:5" ht="13.5">
      <c r="A138" s="32" t="s">
        <v>112</v>
      </c>
      <c r="B138" s="26"/>
      <c r="C138" s="27"/>
      <c r="D138" s="24"/>
      <c r="E138" s="31">
        <f>+B138+C138</f>
        <v>0</v>
      </c>
    </row>
    <row r="139" spans="1:5" ht="13.5">
      <c r="A139" s="32" t="s">
        <v>113</v>
      </c>
      <c r="B139" s="26"/>
      <c r="C139" s="27"/>
      <c r="D139" s="24"/>
      <c r="E139" s="31">
        <f>+B139+C139</f>
        <v>0</v>
      </c>
    </row>
    <row r="140" spans="1:5" ht="13.5">
      <c r="A140" s="32" t="s">
        <v>114</v>
      </c>
      <c r="B140" s="26"/>
      <c r="C140" s="27"/>
      <c r="D140" s="24"/>
      <c r="E140" s="31">
        <f>+B140+C140</f>
        <v>0</v>
      </c>
    </row>
    <row r="141" spans="1:5" ht="13.5">
      <c r="A141" s="32" t="s">
        <v>115</v>
      </c>
      <c r="B141" s="26"/>
      <c r="C141" s="27"/>
      <c r="D141" s="24"/>
      <c r="E141" s="31">
        <f>+B141+C141</f>
        <v>0</v>
      </c>
    </row>
    <row r="142" spans="1:5" ht="13.5">
      <c r="A142" s="25" t="s">
        <v>125</v>
      </c>
      <c r="B142" s="24"/>
      <c r="C142" s="23"/>
      <c r="D142" s="24"/>
      <c r="E142" s="26">
        <f>SUM(E143)</f>
        <v>204407123</v>
      </c>
    </row>
    <row r="143" spans="1:5" ht="13.5">
      <c r="A143" s="32" t="s">
        <v>126</v>
      </c>
      <c r="B143" s="26">
        <v>204407123</v>
      </c>
      <c r="C143" s="37"/>
      <c r="D143" s="24"/>
      <c r="E143" s="31">
        <f>+B143+C143</f>
        <v>204407123</v>
      </c>
    </row>
    <row r="144" spans="1:5" ht="13.5">
      <c r="A144" s="14" t="s">
        <v>127</v>
      </c>
      <c r="B144" s="24"/>
      <c r="C144" s="23"/>
      <c r="D144" s="24"/>
      <c r="E144" s="81">
        <f>E145+E148+E156+E159</f>
        <v>0</v>
      </c>
    </row>
    <row r="145" spans="1:5" ht="13.5">
      <c r="A145" s="25" t="s">
        <v>128</v>
      </c>
      <c r="B145" s="24"/>
      <c r="C145" s="23"/>
      <c r="D145" s="24"/>
      <c r="E145" s="26">
        <f>SUM(E146:E147)</f>
        <v>0</v>
      </c>
    </row>
    <row r="146" spans="1:5" ht="13.5">
      <c r="A146" s="82" t="s">
        <v>129</v>
      </c>
      <c r="B146" s="26"/>
      <c r="C146" s="27"/>
      <c r="D146" s="24"/>
      <c r="E146" s="31">
        <f>+B146+C146</f>
        <v>0</v>
      </c>
    </row>
    <row r="147" spans="1:5" ht="13.5">
      <c r="A147" s="29" t="s">
        <v>130</v>
      </c>
      <c r="B147" s="31"/>
      <c r="C147" s="27"/>
      <c r="D147" s="30"/>
      <c r="E147" s="31">
        <f>+B147+C147</f>
        <v>0</v>
      </c>
    </row>
    <row r="148" spans="1:5" ht="13.5">
      <c r="A148" s="25" t="s">
        <v>131</v>
      </c>
      <c r="B148" s="24"/>
      <c r="C148" s="23"/>
      <c r="D148" s="24"/>
      <c r="E148" s="26">
        <f>SUM(E149:E155)</f>
        <v>0</v>
      </c>
    </row>
    <row r="149" spans="1:5" ht="13.5">
      <c r="A149" s="82" t="s">
        <v>132</v>
      </c>
      <c r="B149" s="26"/>
      <c r="C149" s="27"/>
      <c r="D149" s="24"/>
      <c r="E149" s="31">
        <f aca="true" t="shared" si="3" ref="E149:E155">+B149+C149</f>
        <v>0</v>
      </c>
    </row>
    <row r="150" spans="1:5" ht="13.5">
      <c r="A150" s="82" t="s">
        <v>133</v>
      </c>
      <c r="B150" s="26"/>
      <c r="C150" s="27"/>
      <c r="D150" s="34"/>
      <c r="E150" s="31">
        <f t="shared" si="3"/>
        <v>0</v>
      </c>
    </row>
    <row r="151" spans="1:5" ht="13.5">
      <c r="A151" s="83" t="s">
        <v>134</v>
      </c>
      <c r="B151" s="26"/>
      <c r="C151" s="27"/>
      <c r="D151" s="30"/>
      <c r="E151" s="31">
        <f t="shared" si="3"/>
        <v>0</v>
      </c>
    </row>
    <row r="152" spans="1:5" ht="13.5">
      <c r="A152" s="83" t="s">
        <v>135</v>
      </c>
      <c r="B152" s="26"/>
      <c r="C152" s="27"/>
      <c r="D152" s="30"/>
      <c r="E152" s="31">
        <f t="shared" si="3"/>
        <v>0</v>
      </c>
    </row>
    <row r="153" spans="1:5" ht="13.5">
      <c r="A153" s="83" t="s">
        <v>136</v>
      </c>
      <c r="B153" s="26"/>
      <c r="C153" s="27"/>
      <c r="D153" s="30"/>
      <c r="E153" s="31">
        <f t="shared" si="3"/>
        <v>0</v>
      </c>
    </row>
    <row r="154" spans="1:5" ht="13.5">
      <c r="A154" s="83" t="s">
        <v>137</v>
      </c>
      <c r="B154" s="26"/>
      <c r="C154" s="27"/>
      <c r="D154" s="30"/>
      <c r="E154" s="31">
        <f t="shared" si="3"/>
        <v>0</v>
      </c>
    </row>
    <row r="155" spans="1:5" ht="13.5">
      <c r="A155" s="83" t="s">
        <v>138</v>
      </c>
      <c r="B155" s="26"/>
      <c r="C155" s="37"/>
      <c r="D155" s="30"/>
      <c r="E155" s="31">
        <f t="shared" si="3"/>
        <v>0</v>
      </c>
    </row>
    <row r="156" spans="1:5" ht="13.5">
      <c r="A156" s="35" t="s">
        <v>139</v>
      </c>
      <c r="B156" s="30"/>
      <c r="C156" s="23"/>
      <c r="D156" s="30"/>
      <c r="E156" s="31">
        <f>SUM(E157:E158)</f>
        <v>0</v>
      </c>
    </row>
    <row r="157" spans="1:5" ht="13.5">
      <c r="A157" s="83" t="s">
        <v>140</v>
      </c>
      <c r="B157" s="26"/>
      <c r="C157" s="27"/>
      <c r="D157" s="30"/>
      <c r="E157" s="31">
        <f>+B157+C157</f>
        <v>0</v>
      </c>
    </row>
    <row r="158" spans="1:5" ht="13.5">
      <c r="A158" s="83" t="s">
        <v>141</v>
      </c>
      <c r="B158" s="26"/>
      <c r="C158" s="27"/>
      <c r="D158" s="30"/>
      <c r="E158" s="31">
        <f>+B158+C158</f>
        <v>0</v>
      </c>
    </row>
    <row r="159" spans="1:5" ht="13.5">
      <c r="A159" s="35" t="s">
        <v>142</v>
      </c>
      <c r="B159" s="30"/>
      <c r="C159" s="23"/>
      <c r="D159" s="30"/>
      <c r="E159" s="31">
        <f>SUM(E160)</f>
        <v>0</v>
      </c>
    </row>
    <row r="160" spans="1:5" ht="13.5">
      <c r="A160" s="83" t="s">
        <v>143</v>
      </c>
      <c r="B160" s="26"/>
      <c r="C160" s="27"/>
      <c r="D160" s="30"/>
      <c r="E160" s="31">
        <f>+B160+C160</f>
        <v>0</v>
      </c>
    </row>
    <row r="161" spans="1:5" ht="13.5">
      <c r="A161" s="14" t="s">
        <v>144</v>
      </c>
      <c r="B161" s="24"/>
      <c r="C161" s="23"/>
      <c r="D161" s="24"/>
      <c r="E161" s="84">
        <f>E162</f>
        <v>75572</v>
      </c>
    </row>
    <row r="162" spans="1:5" ht="13.5">
      <c r="A162" s="25" t="s">
        <v>145</v>
      </c>
      <c r="B162" s="24"/>
      <c r="C162" s="23"/>
      <c r="D162" s="24"/>
      <c r="E162" s="85">
        <f>SUM(E163:E164)</f>
        <v>75572</v>
      </c>
    </row>
    <row r="163" spans="1:5" ht="13.5">
      <c r="A163" s="83" t="s">
        <v>105</v>
      </c>
      <c r="B163" s="86"/>
      <c r="C163" s="87"/>
      <c r="D163" s="30"/>
      <c r="E163" s="86">
        <f>B163+C163</f>
        <v>0</v>
      </c>
    </row>
    <row r="164" spans="1:5" ht="13.5">
      <c r="A164" s="88" t="s">
        <v>146</v>
      </c>
      <c r="B164" s="87">
        <f>66772+8800</f>
        <v>75572</v>
      </c>
      <c r="C164" s="87"/>
      <c r="D164" s="23"/>
      <c r="E164" s="27">
        <f>+B164+C164</f>
        <v>75572</v>
      </c>
    </row>
    <row r="165" spans="1:5" ht="13.5">
      <c r="A165" s="14" t="s">
        <v>147</v>
      </c>
      <c r="B165" s="24"/>
      <c r="C165" s="23"/>
      <c r="D165" s="24"/>
      <c r="E165" s="22">
        <f>E166</f>
        <v>45136</v>
      </c>
    </row>
    <row r="166" spans="1:5" ht="13.5">
      <c r="A166" s="25" t="s">
        <v>148</v>
      </c>
      <c r="B166" s="24"/>
      <c r="C166" s="23"/>
      <c r="D166" s="24"/>
      <c r="E166" s="26">
        <f>SUM(E167:E168)</f>
        <v>45136</v>
      </c>
    </row>
    <row r="167" spans="1:5" ht="13.5">
      <c r="A167" s="83" t="s">
        <v>149</v>
      </c>
      <c r="B167" s="31"/>
      <c r="C167" s="27"/>
      <c r="D167" s="30"/>
      <c r="E167" s="31">
        <f>+B167+C167</f>
        <v>0</v>
      </c>
    </row>
    <row r="168" spans="1:5" ht="13.5">
      <c r="A168" s="82" t="s">
        <v>150</v>
      </c>
      <c r="B168" s="26">
        <v>45136</v>
      </c>
      <c r="C168" s="27"/>
      <c r="D168" s="24"/>
      <c r="E168" s="89">
        <f>+B168+C168</f>
        <v>45136</v>
      </c>
    </row>
    <row r="169" spans="1:5" ht="13.5">
      <c r="A169" s="14" t="s">
        <v>151</v>
      </c>
      <c r="B169" s="24"/>
      <c r="C169" s="23"/>
      <c r="D169" s="24"/>
      <c r="E169" s="22">
        <f>E170</f>
        <v>0</v>
      </c>
    </row>
    <row r="170" spans="1:5" ht="13.5">
      <c r="A170" s="25" t="s">
        <v>152</v>
      </c>
      <c r="B170" s="24"/>
      <c r="C170" s="23"/>
      <c r="D170" s="24"/>
      <c r="E170" s="26">
        <f>+E171</f>
        <v>0</v>
      </c>
    </row>
    <row r="171" spans="1:5" ht="13.5">
      <c r="A171" s="82" t="s">
        <v>153</v>
      </c>
      <c r="B171" s="26"/>
      <c r="C171" s="37"/>
      <c r="D171" s="24"/>
      <c r="E171" s="31">
        <f>+B171+C171</f>
        <v>0</v>
      </c>
    </row>
    <row r="172" spans="1:5" ht="13.5">
      <c r="A172" s="14" t="s">
        <v>154</v>
      </c>
      <c r="B172" s="54"/>
      <c r="C172" s="23"/>
      <c r="D172" s="24"/>
      <c r="E172" s="18">
        <f>SUM(E173,E178,E187,E191)</f>
        <v>45863636</v>
      </c>
    </row>
    <row r="173" spans="1:5" ht="13.5">
      <c r="A173" s="61" t="s">
        <v>155</v>
      </c>
      <c r="B173" s="55"/>
      <c r="C173" s="23"/>
      <c r="D173" s="30"/>
      <c r="E173" s="90">
        <f>SUM(E174:E177)</f>
        <v>0</v>
      </c>
    </row>
    <row r="174" spans="1:5" ht="13.5">
      <c r="A174" s="35" t="s">
        <v>156</v>
      </c>
      <c r="B174" s="55"/>
      <c r="C174" s="23"/>
      <c r="D174" s="30"/>
      <c r="E174" s="31">
        <f>+B174+C174</f>
        <v>0</v>
      </c>
    </row>
    <row r="175" spans="1:5" ht="13.5">
      <c r="A175" s="35" t="s">
        <v>157</v>
      </c>
      <c r="B175" s="55"/>
      <c r="C175" s="23"/>
      <c r="D175" s="30"/>
      <c r="E175" s="31">
        <f>+B175+C175</f>
        <v>0</v>
      </c>
    </row>
    <row r="176" spans="1:5" ht="13.5">
      <c r="A176" s="35" t="s">
        <v>158</v>
      </c>
      <c r="B176" s="55"/>
      <c r="C176" s="23"/>
      <c r="D176" s="30"/>
      <c r="E176" s="31">
        <f>+B176+C176</f>
        <v>0</v>
      </c>
    </row>
    <row r="177" spans="1:5" ht="13.5">
      <c r="A177" s="35" t="s">
        <v>159</v>
      </c>
      <c r="B177" s="55"/>
      <c r="C177" s="23"/>
      <c r="D177" s="30"/>
      <c r="E177" s="31">
        <f>+B177+C177</f>
        <v>0</v>
      </c>
    </row>
    <row r="178" spans="1:5" ht="13.5">
      <c r="A178" s="91" t="s">
        <v>160</v>
      </c>
      <c r="B178" s="57"/>
      <c r="C178" s="92"/>
      <c r="D178" s="46"/>
      <c r="E178" s="93">
        <f>SUM(E179:E186)</f>
        <v>45863636</v>
      </c>
    </row>
    <row r="179" spans="1:5" ht="13.5">
      <c r="A179" s="40" t="s">
        <v>161</v>
      </c>
      <c r="B179" s="59"/>
      <c r="C179" s="42"/>
      <c r="D179" s="41"/>
      <c r="E179" s="53">
        <f aca="true" t="shared" si="4" ref="E179:E185">+B179+C179</f>
        <v>0</v>
      </c>
    </row>
    <row r="180" spans="1:5" ht="13.5">
      <c r="A180" s="35" t="s">
        <v>162</v>
      </c>
      <c r="B180" s="55"/>
      <c r="C180" s="23"/>
      <c r="D180" s="30"/>
      <c r="E180" s="31">
        <f t="shared" si="4"/>
        <v>0</v>
      </c>
    </row>
    <row r="181" spans="1:5" ht="13.5">
      <c r="A181" s="25" t="s">
        <v>163</v>
      </c>
      <c r="B181" s="54">
        <v>45863636</v>
      </c>
      <c r="C181" s="94"/>
      <c r="D181" s="24"/>
      <c r="E181" s="31">
        <f t="shared" si="4"/>
        <v>45863636</v>
      </c>
    </row>
    <row r="182" spans="1:5" ht="13.5">
      <c r="A182" s="25" t="s">
        <v>164</v>
      </c>
      <c r="B182" s="54"/>
      <c r="C182" s="94"/>
      <c r="D182" s="24"/>
      <c r="E182" s="31">
        <f t="shared" si="4"/>
        <v>0</v>
      </c>
    </row>
    <row r="183" spans="1:5" ht="13.5">
      <c r="A183" s="25" t="s">
        <v>165</v>
      </c>
      <c r="B183" s="54"/>
      <c r="C183" s="23"/>
      <c r="D183" s="24"/>
      <c r="E183" s="31">
        <f t="shared" si="4"/>
        <v>0</v>
      </c>
    </row>
    <row r="184" spans="1:5" ht="13.5">
      <c r="A184" s="35" t="s">
        <v>166</v>
      </c>
      <c r="B184" s="55"/>
      <c r="C184" s="23"/>
      <c r="D184" s="30"/>
      <c r="E184" s="31">
        <f t="shared" si="4"/>
        <v>0</v>
      </c>
    </row>
    <row r="185" spans="1:5" ht="13.5">
      <c r="A185" s="35" t="s">
        <v>167</v>
      </c>
      <c r="B185" s="55"/>
      <c r="C185" s="23"/>
      <c r="D185" s="30"/>
      <c r="E185" s="31">
        <f t="shared" si="4"/>
        <v>0</v>
      </c>
    </row>
    <row r="186" spans="1:5" ht="13.5">
      <c r="A186" s="14" t="s">
        <v>168</v>
      </c>
      <c r="B186" s="54"/>
      <c r="C186" s="23"/>
      <c r="D186" s="24"/>
      <c r="E186" s="18">
        <f>SUM(E187:E189)</f>
        <v>0</v>
      </c>
    </row>
    <row r="187" spans="1:5" ht="13.5">
      <c r="A187" s="35" t="s">
        <v>169</v>
      </c>
      <c r="B187" s="55"/>
      <c r="C187" s="23"/>
      <c r="D187" s="30"/>
      <c r="E187" s="31">
        <f>+B187+C187</f>
        <v>0</v>
      </c>
    </row>
    <row r="188" spans="1:5" ht="13.5">
      <c r="A188" s="35" t="s">
        <v>170</v>
      </c>
      <c r="B188" s="55"/>
      <c r="C188" s="23"/>
      <c r="D188" s="30"/>
      <c r="E188" s="31">
        <f>+B188+C188</f>
        <v>0</v>
      </c>
    </row>
    <row r="189" spans="1:5" ht="13.5">
      <c r="A189" s="25" t="s">
        <v>171</v>
      </c>
      <c r="B189" s="54"/>
      <c r="C189" s="23"/>
      <c r="D189" s="24"/>
      <c r="E189" s="31">
        <f>+B189+C189</f>
        <v>0</v>
      </c>
    </row>
    <row r="190" spans="1:5" ht="13.5">
      <c r="A190" s="14" t="s">
        <v>172</v>
      </c>
      <c r="B190" s="54"/>
      <c r="C190" s="23"/>
      <c r="D190" s="24"/>
      <c r="E190" s="18">
        <f>SUM(E191:E196)</f>
        <v>0</v>
      </c>
    </row>
    <row r="191" spans="1:5" ht="13.5">
      <c r="A191" s="35" t="s">
        <v>173</v>
      </c>
      <c r="B191" s="55"/>
      <c r="C191" s="23"/>
      <c r="D191" s="30"/>
      <c r="E191" s="31">
        <f aca="true" t="shared" si="5" ref="E191:E196">+B191+C191</f>
        <v>0</v>
      </c>
    </row>
    <row r="192" spans="1:5" ht="13.5">
      <c r="A192" s="35" t="s">
        <v>174</v>
      </c>
      <c r="B192" s="55"/>
      <c r="C192" s="23"/>
      <c r="D192" s="30"/>
      <c r="E192" s="31">
        <f t="shared" si="5"/>
        <v>0</v>
      </c>
    </row>
    <row r="193" spans="1:5" ht="13.5">
      <c r="A193" s="35" t="s">
        <v>175</v>
      </c>
      <c r="B193" s="55"/>
      <c r="C193" s="23"/>
      <c r="D193" s="30"/>
      <c r="E193" s="31">
        <f t="shared" si="5"/>
        <v>0</v>
      </c>
    </row>
    <row r="194" spans="1:5" ht="13.5">
      <c r="A194" s="25" t="s">
        <v>176</v>
      </c>
      <c r="B194" s="54"/>
      <c r="C194" s="23"/>
      <c r="D194" s="24"/>
      <c r="E194" s="31">
        <f t="shared" si="5"/>
        <v>0</v>
      </c>
    </row>
    <row r="195" spans="1:5" ht="13.5">
      <c r="A195" s="35" t="s">
        <v>177</v>
      </c>
      <c r="B195" s="55"/>
      <c r="C195" s="23"/>
      <c r="D195" s="30"/>
      <c r="E195" s="31">
        <f t="shared" si="5"/>
        <v>0</v>
      </c>
    </row>
    <row r="196" spans="1:5" ht="13.5">
      <c r="A196" s="35" t="s">
        <v>178</v>
      </c>
      <c r="B196" s="55"/>
      <c r="C196" s="23"/>
      <c r="D196" s="30"/>
      <c r="E196" s="31">
        <f t="shared" si="5"/>
        <v>0</v>
      </c>
    </row>
    <row r="197" spans="1:5" ht="13.5">
      <c r="A197" s="14" t="s">
        <v>179</v>
      </c>
      <c r="B197" s="54"/>
      <c r="C197" s="23"/>
      <c r="D197" s="24"/>
      <c r="E197" s="18">
        <f>SUM(E198,E201)</f>
        <v>0</v>
      </c>
    </row>
    <row r="198" spans="1:5" ht="13.5">
      <c r="A198" s="14" t="s">
        <v>180</v>
      </c>
      <c r="B198" s="54"/>
      <c r="C198" s="23"/>
      <c r="D198" s="24"/>
      <c r="E198" s="18">
        <f>SUM(E199:E200)</f>
        <v>0</v>
      </c>
    </row>
    <row r="199" spans="1:5" ht="13.5">
      <c r="A199" s="25" t="s">
        <v>181</v>
      </c>
      <c r="B199" s="54"/>
      <c r="C199" s="94"/>
      <c r="D199" s="24"/>
      <c r="E199" s="95">
        <f aca="true" t="shared" si="6" ref="E199:E204">B199+C199</f>
        <v>0</v>
      </c>
    </row>
    <row r="200" spans="1:5" ht="13.5">
      <c r="A200" s="35" t="s">
        <v>182</v>
      </c>
      <c r="B200" s="55"/>
      <c r="C200" s="23"/>
      <c r="D200" s="30"/>
      <c r="E200" s="95">
        <f t="shared" si="6"/>
        <v>0</v>
      </c>
    </row>
    <row r="201" spans="1:5" ht="13.5">
      <c r="A201" s="61" t="s">
        <v>183</v>
      </c>
      <c r="B201" s="55"/>
      <c r="C201" s="23"/>
      <c r="D201" s="30"/>
      <c r="E201" s="90">
        <f>+E202</f>
        <v>0</v>
      </c>
    </row>
    <row r="202" spans="1:5" ht="13.5">
      <c r="A202" s="35" t="s">
        <v>184</v>
      </c>
      <c r="B202" s="55"/>
      <c r="C202" s="23"/>
      <c r="D202" s="30"/>
      <c r="E202" s="95">
        <f t="shared" si="6"/>
        <v>0</v>
      </c>
    </row>
    <row r="203" spans="1:5" ht="13.5">
      <c r="A203" s="96" t="s">
        <v>185</v>
      </c>
      <c r="B203" s="54"/>
      <c r="C203" s="23">
        <f>SUM(E5-E104)</f>
        <v>23350870</v>
      </c>
      <c r="D203" s="24"/>
      <c r="E203" s="18">
        <f t="shared" si="6"/>
        <v>23350870</v>
      </c>
    </row>
    <row r="204" spans="1:5" ht="13.5">
      <c r="A204" s="96" t="s">
        <v>186</v>
      </c>
      <c r="B204" s="54"/>
      <c r="C204" s="92">
        <v>0</v>
      </c>
      <c r="D204" s="24"/>
      <c r="E204" s="18">
        <f t="shared" si="6"/>
        <v>0</v>
      </c>
    </row>
    <row r="205" spans="1:5" ht="13.5">
      <c r="A205" s="97" t="s">
        <v>187</v>
      </c>
      <c r="B205" s="57"/>
      <c r="C205" s="92">
        <v>23350870</v>
      </c>
      <c r="D205" s="46"/>
      <c r="E205" s="98">
        <f>B205+C205</f>
        <v>23350870</v>
      </c>
    </row>
    <row r="206" spans="1:5" ht="12" hidden="1">
      <c r="A206" s="99"/>
      <c r="B206" s="100"/>
      <c r="C206" s="101"/>
      <c r="D206" s="100"/>
      <c r="E206" s="102">
        <f>E203-E202</f>
        <v>23350870</v>
      </c>
    </row>
    <row r="207" ht="12" hidden="1">
      <c r="E207" s="103">
        <f>E5-E104</f>
        <v>23350870</v>
      </c>
    </row>
    <row r="208" ht="12">
      <c r="E208" s="104">
        <f>E206-E207</f>
        <v>0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1"/>
  <sheetViews>
    <sheetView zoomScalePageLayoutView="0" workbookViewId="0" topLeftCell="A1">
      <selection activeCell="A21" sqref="A21"/>
    </sheetView>
  </sheetViews>
  <sheetFormatPr defaultColWidth="9.140625" defaultRowHeight="12"/>
  <cols>
    <col min="1" max="1" width="15.140625" style="109" customWidth="1"/>
    <col min="2" max="2" width="16.57421875" style="110" customWidth="1"/>
    <col min="3" max="3" width="18.8515625" style="111" customWidth="1"/>
    <col min="4" max="4" width="15.8515625" style="110" customWidth="1"/>
    <col min="5" max="5" width="17.421875" style="109" customWidth="1"/>
    <col min="6" max="16384" width="9.140625" style="109" customWidth="1"/>
  </cols>
  <sheetData>
    <row r="1" spans="1:5" ht="23.25" customHeight="1">
      <c r="A1" s="123" t="s">
        <v>189</v>
      </c>
      <c r="B1" s="123"/>
      <c r="C1" s="123"/>
      <c r="D1" s="123"/>
      <c r="E1" s="123"/>
    </row>
    <row r="2" spans="1:5" ht="23.25" customHeight="1">
      <c r="A2" s="124" t="s">
        <v>192</v>
      </c>
      <c r="B2" s="124"/>
      <c r="C2" s="124"/>
      <c r="D2" s="124"/>
      <c r="E2" s="124"/>
    </row>
    <row r="3" ht="20.25" customHeight="1">
      <c r="A3" s="109" t="s">
        <v>191</v>
      </c>
    </row>
    <row r="4" spans="1:5" ht="19.5" customHeight="1">
      <c r="A4" s="112" t="s">
        <v>21</v>
      </c>
      <c r="B4" s="113" t="s">
        <v>16</v>
      </c>
      <c r="C4" s="113" t="s">
        <v>0</v>
      </c>
      <c r="D4" s="113" t="s">
        <v>17</v>
      </c>
      <c r="E4" s="112" t="s">
        <v>21</v>
      </c>
    </row>
    <row r="5" spans="1:5" ht="19.5" customHeight="1">
      <c r="A5" s="115"/>
      <c r="B5" s="106"/>
      <c r="C5" s="1" t="s">
        <v>9</v>
      </c>
      <c r="D5" s="105">
        <v>9090909</v>
      </c>
      <c r="E5" s="114">
        <f>SUM(D5-B5)</f>
        <v>9090909</v>
      </c>
    </row>
    <row r="6" spans="1:5" ht="19.5" customHeight="1">
      <c r="A6" s="115"/>
      <c r="B6" s="105"/>
      <c r="C6" s="1" t="s">
        <v>18</v>
      </c>
      <c r="D6" s="105">
        <v>208174684</v>
      </c>
      <c r="E6" s="114">
        <f>SUM(D6-B6)</f>
        <v>208174684</v>
      </c>
    </row>
    <row r="7" spans="1:5" ht="19.5" customHeight="1">
      <c r="A7" s="115"/>
      <c r="B7" s="105"/>
      <c r="C7" s="1" t="s">
        <v>13</v>
      </c>
      <c r="D7" s="105">
        <v>261780000</v>
      </c>
      <c r="E7" s="114">
        <f>SUM(D7-B7)</f>
        <v>261780000</v>
      </c>
    </row>
    <row r="8" spans="1:5" ht="19.5" customHeight="1">
      <c r="A8" s="114">
        <f>SUM(B8-D8)</f>
        <v>210598090</v>
      </c>
      <c r="B8" s="105">
        <v>210598090</v>
      </c>
      <c r="C8" s="1" t="s">
        <v>8</v>
      </c>
      <c r="D8" s="106"/>
      <c r="E8" s="115"/>
    </row>
    <row r="9" spans="1:5" ht="19.5" customHeight="1">
      <c r="A9" s="114">
        <f>SUM(B9-D9)</f>
        <v>204407123</v>
      </c>
      <c r="B9" s="105">
        <v>204407123</v>
      </c>
      <c r="C9" s="1" t="s">
        <v>6</v>
      </c>
      <c r="D9" s="105"/>
      <c r="E9" s="115"/>
    </row>
    <row r="10" spans="1:5" ht="19.5" customHeight="1">
      <c r="A10" s="115"/>
      <c r="B10" s="106"/>
      <c r="C10" s="1" t="s">
        <v>3</v>
      </c>
      <c r="D10" s="105">
        <v>306000</v>
      </c>
      <c r="E10" s="114">
        <f>SUM(D10-B10)</f>
        <v>306000</v>
      </c>
    </row>
    <row r="11" spans="1:5" ht="19.5" customHeight="1">
      <c r="A11" s="114">
        <f>SUM(B11-D11)</f>
        <v>66772</v>
      </c>
      <c r="B11" s="105">
        <v>66772</v>
      </c>
      <c r="C11" s="1" t="s">
        <v>11</v>
      </c>
      <c r="D11" s="105"/>
      <c r="E11" s="115"/>
    </row>
    <row r="12" spans="1:5" ht="19.5" customHeight="1">
      <c r="A12" s="115"/>
      <c r="B12" s="105"/>
      <c r="C12" s="1" t="s">
        <v>1</v>
      </c>
      <c r="D12" s="105">
        <v>74159</v>
      </c>
      <c r="E12" s="114">
        <f>SUM(D12-B12)</f>
        <v>74159</v>
      </c>
    </row>
    <row r="13" spans="1:5" ht="19.5" customHeight="1">
      <c r="A13" s="114">
        <f>SUM(B13-D13)</f>
        <v>8800</v>
      </c>
      <c r="B13" s="105">
        <v>8800</v>
      </c>
      <c r="C13" s="1" t="s">
        <v>4</v>
      </c>
      <c r="D13" s="105"/>
      <c r="E13" s="115"/>
    </row>
    <row r="14" spans="1:5" ht="19.5" customHeight="1">
      <c r="A14" s="114">
        <f>SUM(B14-D14)</f>
        <v>45136</v>
      </c>
      <c r="B14" s="105">
        <v>45136</v>
      </c>
      <c r="C14" s="1" t="s">
        <v>10</v>
      </c>
      <c r="D14" s="106"/>
      <c r="E14" s="115"/>
    </row>
    <row r="15" spans="1:5" ht="19.5" customHeight="1">
      <c r="A15" s="116">
        <f>SUM(A5:A14)</f>
        <v>415125921</v>
      </c>
      <c r="B15" s="116">
        <f>SUM(B5:B14)</f>
        <v>415125921</v>
      </c>
      <c r="C15" s="117" t="s">
        <v>23</v>
      </c>
      <c r="D15" s="116">
        <f>SUM(D5:D14)</f>
        <v>479425752</v>
      </c>
      <c r="E15" s="116">
        <f>SUM(E5:E14)</f>
        <v>479425752</v>
      </c>
    </row>
    <row r="16" spans="1:5" ht="19.5" customHeight="1">
      <c r="A16" s="114">
        <f>SUM(E15-A15)</f>
        <v>64299831</v>
      </c>
      <c r="B16" s="118"/>
      <c r="C16" s="117" t="s">
        <v>24</v>
      </c>
      <c r="D16" s="118"/>
      <c r="E16" s="114"/>
    </row>
    <row r="17" ht="27.75" customHeight="1"/>
    <row r="18" spans="1:5" ht="21.75" customHeight="1">
      <c r="A18" s="123" t="s">
        <v>188</v>
      </c>
      <c r="B18" s="123"/>
      <c r="C18" s="123"/>
      <c r="D18" s="123"/>
      <c r="E18" s="123"/>
    </row>
    <row r="19" spans="1:5" ht="21.75" customHeight="1">
      <c r="A19" s="124" t="s">
        <v>193</v>
      </c>
      <c r="B19" s="124"/>
      <c r="C19" s="124"/>
      <c r="D19" s="124"/>
      <c r="E19" s="124"/>
    </row>
    <row r="20" ht="23.25" customHeight="1">
      <c r="A20" s="109" t="s">
        <v>191</v>
      </c>
    </row>
    <row r="21" spans="1:5" ht="21.75" customHeight="1">
      <c r="A21" s="112" t="s">
        <v>21</v>
      </c>
      <c r="B21" s="113" t="s">
        <v>16</v>
      </c>
      <c r="C21" s="113" t="s">
        <v>0</v>
      </c>
      <c r="D21" s="113" t="s">
        <v>17</v>
      </c>
      <c r="E21" s="112" t="s">
        <v>21</v>
      </c>
    </row>
    <row r="22" spans="1:5" ht="21.75" customHeight="1">
      <c r="A22" s="114">
        <f>SUM(B22-D22)</f>
        <v>23350870</v>
      </c>
      <c r="B22" s="105">
        <v>766285178</v>
      </c>
      <c r="C22" s="1" t="s">
        <v>2</v>
      </c>
      <c r="D22" s="105">
        <v>742934308</v>
      </c>
      <c r="E22" s="115"/>
    </row>
    <row r="23" spans="1:5" ht="21.75" customHeight="1">
      <c r="A23" s="114">
        <f>SUM(B23-D23)</f>
        <v>173910</v>
      </c>
      <c r="B23" s="105">
        <v>173910</v>
      </c>
      <c r="C23" s="1" t="s">
        <v>20</v>
      </c>
      <c r="D23" s="106"/>
      <c r="E23" s="115"/>
    </row>
    <row r="24" spans="1:5" ht="21.75" customHeight="1">
      <c r="A24" s="114">
        <f>SUM(B24-D24)</f>
        <v>11390</v>
      </c>
      <c r="B24" s="105">
        <v>11390</v>
      </c>
      <c r="C24" s="1" t="s">
        <v>15</v>
      </c>
      <c r="D24" s="105"/>
      <c r="E24" s="115"/>
    </row>
    <row r="25" spans="1:5" ht="21.75" customHeight="1">
      <c r="A25" s="114">
        <f>SUM(B25-D25)</f>
        <v>0</v>
      </c>
      <c r="B25" s="105">
        <v>20748792</v>
      </c>
      <c r="C25" s="1" t="s">
        <v>7</v>
      </c>
      <c r="D25" s="105">
        <f>3916130+16832662</f>
        <v>20748792</v>
      </c>
      <c r="E25" s="115"/>
    </row>
    <row r="26" spans="1:5" ht="21.75" customHeight="1">
      <c r="A26" s="114">
        <f>SUM(B26-D26)</f>
        <v>45863636</v>
      </c>
      <c r="B26" s="105">
        <v>45863636</v>
      </c>
      <c r="C26" s="1" t="s">
        <v>14</v>
      </c>
      <c r="D26" s="106"/>
      <c r="E26" s="115"/>
    </row>
    <row r="27" spans="1:5" ht="21.75" customHeight="1">
      <c r="A27" s="115"/>
      <c r="B27" s="107">
        <v>2896500</v>
      </c>
      <c r="C27" s="1" t="s">
        <v>12</v>
      </c>
      <c r="D27" s="107">
        <v>3078060</v>
      </c>
      <c r="E27" s="114">
        <f>SUM(D27-B27)</f>
        <v>181560</v>
      </c>
    </row>
    <row r="28" spans="1:5" ht="21.75" customHeight="1">
      <c r="A28" s="115"/>
      <c r="B28" s="105">
        <v>16832662</v>
      </c>
      <c r="C28" s="1" t="s">
        <v>19</v>
      </c>
      <c r="D28" s="105">
        <v>21701547</v>
      </c>
      <c r="E28" s="114">
        <f>SUM(D28-B28)</f>
        <v>4868885</v>
      </c>
    </row>
    <row r="29" spans="1:5" ht="21.75" customHeight="1">
      <c r="A29" s="115"/>
      <c r="B29" s="108">
        <v>463470</v>
      </c>
      <c r="C29" s="1" t="s">
        <v>5</v>
      </c>
      <c r="D29" s="105">
        <v>513000</v>
      </c>
      <c r="E29" s="114">
        <f>SUM(D29-B29)</f>
        <v>49530</v>
      </c>
    </row>
    <row r="30" spans="1:5" ht="21.75" customHeight="1">
      <c r="A30" s="114">
        <f>SUM(A22:A29)</f>
        <v>69399806</v>
      </c>
      <c r="B30" s="114">
        <f>SUM(B22:B29)</f>
        <v>853275538</v>
      </c>
      <c r="C30" s="117" t="s">
        <v>22</v>
      </c>
      <c r="D30" s="114">
        <f>SUM(D22:D29)</f>
        <v>788975707</v>
      </c>
      <c r="E30" s="114">
        <f>SUM(E22:E29)</f>
        <v>5099975</v>
      </c>
    </row>
    <row r="31" spans="1:5" ht="21.75" customHeight="1">
      <c r="A31" s="115"/>
      <c r="B31" s="118"/>
      <c r="C31" s="117" t="s">
        <v>24</v>
      </c>
      <c r="D31" s="118"/>
      <c r="E31" s="114">
        <f>SUM(A30-E30)</f>
        <v>64299831</v>
      </c>
    </row>
  </sheetData>
  <sheetProtection/>
  <mergeCells count="4">
    <mergeCell ref="A18:E18"/>
    <mergeCell ref="A1:E1"/>
    <mergeCell ref="A2:E2"/>
    <mergeCell ref="A19:E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조홍순</dc:creator>
  <cp:keywords/>
  <dc:description/>
  <cp:lastModifiedBy>조홍순</cp:lastModifiedBy>
  <cp:lastPrinted>2016-05-29T14:50:16Z</cp:lastPrinted>
  <dcterms:created xsi:type="dcterms:W3CDTF">2016-05-27T10:56:26Z</dcterms:created>
  <dcterms:modified xsi:type="dcterms:W3CDTF">2016-06-02T06:46:00Z</dcterms:modified>
  <cp:category/>
  <cp:version/>
  <cp:contentType/>
  <cp:contentStatus/>
</cp:coreProperties>
</file>