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785" windowWidth="20940" windowHeight="9480" activeTab="2"/>
  </bookViews>
  <sheets>
    <sheet name="표지" sheetId="1" r:id="rId1"/>
    <sheet name="본예산 총괄" sheetId="2" r:id="rId2"/>
    <sheet name="추경 총괄" sheetId="3" r:id="rId3"/>
    <sheet name="2021년 본예산" sheetId="4" r:id="rId4"/>
    <sheet name="2020년 추경예산" sheetId="5" r:id="rId5"/>
  </sheets>
  <externalReferences>
    <externalReference r:id="rId8"/>
    <externalReference r:id="rId9"/>
  </externalReferences>
  <definedNames>
    <definedName name="iv">'[1]교비지출'!#REF!</definedName>
  </definedNames>
  <calcPr fullCalcOnLoad="1"/>
</workbook>
</file>

<file path=xl/sharedStrings.xml><?xml version="1.0" encoding="utf-8"?>
<sst xmlns="http://schemas.openxmlformats.org/spreadsheetml/2006/main" count="444" uniqueCount="179">
  <si>
    <t>관 항 목 세목</t>
  </si>
  <si>
    <t xml:space="preserve">   2.손익계정수입</t>
  </si>
  <si>
    <t xml:space="preserve">      3.매출액</t>
  </si>
  <si>
    <t xml:space="preserve">         4.상품매출</t>
  </si>
  <si>
    <t xml:space="preserve">         4.제품매출</t>
  </si>
  <si>
    <t xml:space="preserve">         4.용역수입금</t>
  </si>
  <si>
    <t xml:space="preserve">         4.기타매출수입</t>
  </si>
  <si>
    <t xml:space="preserve">      3.영업외수익</t>
  </si>
  <si>
    <t xml:space="preserve">         4.국고보조금</t>
  </si>
  <si>
    <t xml:space="preserve">            5.교육부</t>
  </si>
  <si>
    <t xml:space="preserve">            5.타기관</t>
  </si>
  <si>
    <t xml:space="preserve">            5.지자체</t>
  </si>
  <si>
    <t xml:space="preserve">         4.전입금</t>
  </si>
  <si>
    <t xml:space="preserve">            5.법인일반회계전입금</t>
  </si>
  <si>
    <t xml:space="preserve">            5.교비회계전입금</t>
  </si>
  <si>
    <t xml:space="preserve">            5.산학협력단회계전입금</t>
  </si>
  <si>
    <t xml:space="preserve">         4.기부금</t>
  </si>
  <si>
    <t xml:space="preserve">            5.일반기부금</t>
  </si>
  <si>
    <t xml:space="preserve">            5.지정기부금</t>
  </si>
  <si>
    <t xml:space="preserve">            5.연구기부금</t>
  </si>
  <si>
    <t xml:space="preserve">         4.이자수익</t>
  </si>
  <si>
    <t xml:space="preserve">         4.전기오류수정이익</t>
  </si>
  <si>
    <t xml:space="preserve">         4.기타영업외수익</t>
  </si>
  <si>
    <t xml:space="preserve">   2.자산변동수입</t>
  </si>
  <si>
    <t xml:space="preserve">      3.고정자산매각수입</t>
  </si>
  <si>
    <t xml:space="preserve">         4.토지매각대</t>
  </si>
  <si>
    <t xml:space="preserve">         4.건물매각대</t>
  </si>
  <si>
    <t xml:space="preserve">         4.구축물매각대</t>
  </si>
  <si>
    <t xml:space="preserve">         4.기계기구매각대</t>
  </si>
  <si>
    <t xml:space="preserve">         4.집기비품매각대</t>
  </si>
  <si>
    <t xml:space="preserve">         4.차량운반구매각대</t>
  </si>
  <si>
    <t xml:space="preserve">         4.기타고정자산매각대</t>
  </si>
  <si>
    <t xml:space="preserve">      3.무형고정자산의 처분</t>
  </si>
  <si>
    <t xml:space="preserve">         4.지적재산권매각대</t>
  </si>
  <si>
    <t xml:space="preserve">         4.기타무형고정자산매각대</t>
  </si>
  <si>
    <t xml:space="preserve">      3.투자자산수입</t>
  </si>
  <si>
    <t xml:space="preserve">         4.투자유가증권의처분</t>
  </si>
  <si>
    <t xml:space="preserve">         4.장기금융상품의처분</t>
  </si>
  <si>
    <t xml:space="preserve">         4.출자금회수</t>
  </si>
  <si>
    <t xml:space="preserve">         4.단기대여금회수</t>
  </si>
  <si>
    <t xml:space="preserve">         4.장기대여금회수</t>
  </si>
  <si>
    <t xml:space="preserve">         4.기타투자자산수입</t>
  </si>
  <si>
    <t xml:space="preserve">      3.기타자산수입</t>
  </si>
  <si>
    <t xml:space="preserve">         4.미수금회수</t>
  </si>
  <si>
    <t xml:space="preserve">         4.보증금회수</t>
  </si>
  <si>
    <t xml:space="preserve">         4.기타자산수입</t>
  </si>
  <si>
    <t xml:space="preserve">   2.부채변동수입</t>
  </si>
  <si>
    <t xml:space="preserve">      3.차입금수입</t>
  </si>
  <si>
    <t xml:space="preserve">         4.단기차입금차입</t>
  </si>
  <si>
    <t xml:space="preserve">         4.장기차입금차입</t>
  </si>
  <si>
    <t xml:space="preserve">      3.기타부채유입</t>
  </si>
  <si>
    <t xml:space="preserve">         4.임대보증금수입</t>
  </si>
  <si>
    <t xml:space="preserve">         4.기타고정부채수입</t>
  </si>
  <si>
    <t xml:space="preserve">   2.기본금변동수입</t>
  </si>
  <si>
    <t xml:space="preserve">      3.출연기본금수입</t>
  </si>
  <si>
    <t xml:space="preserve">         4.법인일반회계 출연금수입</t>
  </si>
  <si>
    <t xml:space="preserve">         4.교비회계 출연금수입</t>
  </si>
  <si>
    <t xml:space="preserve">         4.산학협력단회계 출연금수입</t>
  </si>
  <si>
    <t xml:space="preserve">   2.미사용전기이월자금</t>
  </si>
  <si>
    <t>1.자금수입총계</t>
  </si>
  <si>
    <t xml:space="preserve">   2.손익계정지출</t>
  </si>
  <si>
    <t xml:space="preserve">      3.재료매입</t>
  </si>
  <si>
    <t xml:space="preserve">         4.당기원재료매입액</t>
  </si>
  <si>
    <t xml:space="preserve">         4.당기부재료매입액</t>
  </si>
  <si>
    <t xml:space="preserve">         4.당기기타재료매입액</t>
  </si>
  <si>
    <t xml:space="preserve">      3.인건비지출액</t>
  </si>
  <si>
    <t xml:space="preserve">         4.급여</t>
  </si>
  <si>
    <t xml:space="preserve">         4.상여금</t>
  </si>
  <si>
    <t xml:space="preserve">         4.제수당</t>
  </si>
  <si>
    <t xml:space="preserve">         4.잡급</t>
  </si>
  <si>
    <t xml:space="preserve">         4.퇴직급여지급액</t>
  </si>
  <si>
    <t xml:space="preserve">      3.제조경비지출액</t>
  </si>
  <si>
    <t xml:space="preserve">         4.복리후생비</t>
  </si>
  <si>
    <t xml:space="preserve">         4.여비교통비</t>
  </si>
  <si>
    <t xml:space="preserve">         4.통신비</t>
  </si>
  <si>
    <t xml:space="preserve">         4.가스수도료</t>
  </si>
  <si>
    <t xml:space="preserve">         4.전력비</t>
  </si>
  <si>
    <t xml:space="preserve">         4.세금과공과금</t>
  </si>
  <si>
    <t xml:space="preserve">         4.수선비</t>
  </si>
  <si>
    <t xml:space="preserve">         4.보험료</t>
  </si>
  <si>
    <t xml:space="preserve">         4.차량유지비</t>
  </si>
  <si>
    <t xml:space="preserve">         4.운반비</t>
  </si>
  <si>
    <t xml:space="preserve">         4.교육훈련비</t>
  </si>
  <si>
    <t xml:space="preserve">         4.도서인쇄비</t>
  </si>
  <si>
    <t xml:space="preserve">         4.회의비</t>
  </si>
  <si>
    <t xml:space="preserve">         4.소모품비</t>
  </si>
  <si>
    <t xml:space="preserve">         4.지급수수료</t>
  </si>
  <si>
    <t xml:space="preserve">         4.외주가공비</t>
  </si>
  <si>
    <t xml:space="preserve">         4.잡비</t>
  </si>
  <si>
    <t xml:space="preserve">      3.판매비와관리비</t>
  </si>
  <si>
    <t xml:space="preserve">         4.수도광열비</t>
  </si>
  <si>
    <t xml:space="preserve">         4.지급임차료</t>
  </si>
  <si>
    <t xml:space="preserve">         4.광고선전비</t>
  </si>
  <si>
    <t xml:space="preserve">      3.영업외비용</t>
  </si>
  <si>
    <t xml:space="preserve">         4.현장실습비</t>
  </si>
  <si>
    <t xml:space="preserve">         4.학생장학금</t>
  </si>
  <si>
    <t xml:space="preserve">         4.연구비</t>
  </si>
  <si>
    <t xml:space="preserve">         4.지급이자</t>
  </si>
  <si>
    <t xml:space="preserve">         4.학교(산학협력단)전출금</t>
  </si>
  <si>
    <t xml:space="preserve">         4.전기오류수정손실</t>
  </si>
  <si>
    <t xml:space="preserve">         4.기타영업외비용</t>
  </si>
  <si>
    <t xml:space="preserve">   2.예비비</t>
  </si>
  <si>
    <t xml:space="preserve">      3.예비비</t>
  </si>
  <si>
    <t xml:space="preserve">         4.예비비</t>
  </si>
  <si>
    <t xml:space="preserve">   2.자산변동지출</t>
  </si>
  <si>
    <t xml:space="preserve">      3.고정자산취득지출</t>
  </si>
  <si>
    <t xml:space="preserve">         4.토지매입비</t>
  </si>
  <si>
    <t xml:space="preserve">         4.건물매입비</t>
  </si>
  <si>
    <t xml:space="preserve">         4.구축물매입비</t>
  </si>
  <si>
    <t xml:space="preserve">         4.기계기구매입비</t>
  </si>
  <si>
    <t xml:space="preserve">         4.집기비품매입비</t>
  </si>
  <si>
    <t xml:space="preserve">         4.차량운반구매입비</t>
  </si>
  <si>
    <t xml:space="preserve">         4.기타고정자산매입비</t>
  </si>
  <si>
    <t xml:space="preserve">      3.무형자산취득지출</t>
  </si>
  <si>
    <t xml:space="preserve">         4.지적재산권취득비</t>
  </si>
  <si>
    <t xml:space="preserve">         4.기타무형고정자산취득비</t>
  </si>
  <si>
    <t xml:space="preserve">      3.투자자산지출</t>
  </si>
  <si>
    <t xml:space="preserve">         4.투자유가증권의취득</t>
  </si>
  <si>
    <t xml:space="preserve">         4.장기금융상품의취득</t>
  </si>
  <si>
    <t xml:space="preserve">         4.출자금지출</t>
  </si>
  <si>
    <t xml:space="preserve">         4.단기대여금 대여</t>
  </si>
  <si>
    <t xml:space="preserve">         4.장기대여금 대여</t>
  </si>
  <si>
    <t xml:space="preserve">         4.기타투자자산지출</t>
  </si>
  <si>
    <t xml:space="preserve">      3.기타자산지출</t>
  </si>
  <si>
    <t xml:space="preserve">         4.보증금지출</t>
  </si>
  <si>
    <t xml:space="preserve">         4.기타자산지출</t>
  </si>
  <si>
    <t xml:space="preserve">   2.부채변동지출</t>
  </si>
  <si>
    <t xml:space="preserve">      3.차입금상환</t>
  </si>
  <si>
    <t xml:space="preserve">         4.단기차입금상환</t>
  </si>
  <si>
    <t xml:space="preserve">         4.장기차입금상황</t>
  </si>
  <si>
    <t xml:space="preserve">      3.기타부채</t>
  </si>
  <si>
    <t xml:space="preserve">         4.임대보증금환급</t>
  </si>
  <si>
    <t xml:space="preserve">   2.기본금변동지출</t>
  </si>
  <si>
    <t xml:space="preserve">      3.출연기본금반환</t>
  </si>
  <si>
    <t xml:space="preserve">         4.법인일반회계 출연금반환</t>
  </si>
  <si>
    <t xml:space="preserve">         4.교비회계 출연금반환</t>
  </si>
  <si>
    <t xml:space="preserve">         4.산학협력단회계 출연금반환</t>
  </si>
  <si>
    <t xml:space="preserve">      3.목적사업사용</t>
  </si>
  <si>
    <t xml:space="preserve">         4.고유목적사업준비금사용</t>
  </si>
  <si>
    <t xml:space="preserve">   2.미사용차기이월자금</t>
  </si>
  <si>
    <t>1.자금지출총계</t>
  </si>
  <si>
    <t>자    금    예    산    서</t>
  </si>
  <si>
    <t xml:space="preserve"> </t>
  </si>
  <si>
    <t>증  감(A-B)</t>
  </si>
  <si>
    <t>(단위 : 원)</t>
  </si>
  <si>
    <t>을지대학교산학협력단-EMF학교기업</t>
  </si>
  <si>
    <r>
      <t xml:space="preserve">         4.</t>
    </r>
    <r>
      <rPr>
        <sz val="9"/>
        <color indexed="8"/>
        <rFont val="돋움"/>
        <family val="3"/>
      </rPr>
      <t>기타고정부채의상환</t>
    </r>
  </si>
  <si>
    <t>운  영  수   입</t>
  </si>
  <si>
    <t>운  영  지   출</t>
  </si>
  <si>
    <t xml:space="preserve">관       별  </t>
  </si>
  <si>
    <t>관     별</t>
  </si>
  <si>
    <t>금  액</t>
  </si>
  <si>
    <t>구성비</t>
  </si>
  <si>
    <t>손
익
계
정
수
입</t>
  </si>
  <si>
    <t>손
익
계
정
지
출</t>
  </si>
  <si>
    <t>계</t>
  </si>
  <si>
    <t>자
산
부
채
수
입</t>
  </si>
  <si>
    <t>자
산
부
채
지
출</t>
  </si>
  <si>
    <r>
      <t xml:space="preserve">      3.</t>
    </r>
    <r>
      <rPr>
        <sz val="9"/>
        <color indexed="8"/>
        <rFont val="돋움"/>
        <family val="3"/>
      </rPr>
      <t>차입금상환</t>
    </r>
  </si>
  <si>
    <t>기초의
자금</t>
  </si>
  <si>
    <t>기초의자금</t>
  </si>
  <si>
    <t>기말의
자금</t>
  </si>
  <si>
    <t>기말의 자금</t>
  </si>
  <si>
    <t>운영수입 예산총계</t>
  </si>
  <si>
    <t>운영 지출 총계</t>
  </si>
  <si>
    <t xml:space="preserve">                    (단위 : 원)</t>
  </si>
  <si>
    <t>을지대학교  산학협력단 EMF 학교기업</t>
  </si>
  <si>
    <r>
      <t xml:space="preserve">         4.</t>
    </r>
    <r>
      <rPr>
        <sz val="9"/>
        <color indexed="8"/>
        <rFont val="돋움"/>
        <family val="3"/>
      </rPr>
      <t>제품매출</t>
    </r>
  </si>
  <si>
    <t>(2020.03.01 부터 2021.02.28까지)</t>
  </si>
  <si>
    <t>2020학년도 본예산
(B)</t>
  </si>
  <si>
    <t>(2021.03.01 부터 2022.02.28까지)</t>
  </si>
  <si>
    <t>2020학년도 1차추경예산
(A)</t>
  </si>
  <si>
    <t>2021학년도 본예산
(A)</t>
  </si>
  <si>
    <t>2021회계연도 예산서</t>
  </si>
  <si>
    <t>2021년 본예산</t>
  </si>
  <si>
    <t>2020년 1차추가경정예산</t>
  </si>
  <si>
    <t>2021 회계연도 본예산 세입세출 예산서 총괄</t>
  </si>
  <si>
    <t>2020 회계연도 1차 추가경정 예산 세입세출 예산서 총괄</t>
  </si>
  <si>
    <t>2020회계연도 추가경정예산서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</si>
</sst>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0.0%"/>
    <numFmt numFmtId="178" formatCode="_ * #,##0_ ;_ * \-#,##0_ ;_ * &quot;-&quot;_ ;_ @_ "/>
    <numFmt numFmtId="179" formatCode="_ * #,##0.00_ ;_ * \-#,##0.00_ ;_ * &quot;-&quot;??_ ;_ @_ 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color indexed="62"/>
      <name val="Gulim"/>
      <family val="3"/>
    </font>
    <font>
      <sz val="9"/>
      <color indexed="8"/>
      <name val="Gulim"/>
      <family val="3"/>
    </font>
    <font>
      <sz val="8"/>
      <name val="맑은 고딕"/>
      <family val="3"/>
    </font>
    <font>
      <b/>
      <sz val="9"/>
      <color indexed="10"/>
      <name val="Gulim"/>
      <family val="3"/>
    </font>
    <font>
      <sz val="9"/>
      <name val="Gulim"/>
      <family val="3"/>
    </font>
    <font>
      <sz val="9"/>
      <color indexed="8"/>
      <name val="Tahoma"/>
      <family val="2"/>
    </font>
    <font>
      <b/>
      <u val="single"/>
      <sz val="20"/>
      <name val="돋움"/>
      <family val="3"/>
    </font>
    <font>
      <sz val="8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b/>
      <sz val="11"/>
      <name val="Arial"/>
      <family val="2"/>
    </font>
    <font>
      <sz val="11"/>
      <name val="Arial"/>
      <family val="2"/>
    </font>
    <font>
      <b/>
      <u val="single"/>
      <sz val="22"/>
      <name val="돋움"/>
      <family val="3"/>
    </font>
    <font>
      <sz val="9"/>
      <color indexed="8"/>
      <name val="돋움"/>
      <family val="3"/>
    </font>
    <font>
      <b/>
      <sz val="24"/>
      <name val="돋움"/>
      <family val="3"/>
    </font>
    <font>
      <sz val="12"/>
      <name val="바탕체"/>
      <family val="1"/>
    </font>
    <font>
      <b/>
      <sz val="28"/>
      <name val="돋움"/>
      <family val="3"/>
    </font>
    <font>
      <sz val="28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1C3575"/>
      <name val="Gulim"/>
      <family val="3"/>
    </font>
    <font>
      <sz val="9"/>
      <color theme="1"/>
      <name val="Tahoma"/>
      <family val="2"/>
    </font>
    <font>
      <b/>
      <sz val="9"/>
      <color rgb="FFFF0000"/>
      <name val="Gulim"/>
      <family val="3"/>
    </font>
    <font>
      <sz val="9"/>
      <color theme="1"/>
      <name val="Guli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8FC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</cellStyleXfs>
  <cellXfs count="63"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176" fontId="54" fillId="35" borderId="10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49" fontId="55" fillId="36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41" fontId="0" fillId="0" borderId="12" xfId="49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41" fontId="10" fillId="0" borderId="12" xfId="49" applyFont="1" applyBorder="1" applyAlignment="1">
      <alignment horizontal="center" vertical="center"/>
    </xf>
    <xf numFmtId="41" fontId="0" fillId="37" borderId="14" xfId="49" applyFill="1" applyBorder="1" applyAlignment="1">
      <alignment horizontal="center" vertical="center"/>
    </xf>
    <xf numFmtId="177" fontId="0" fillId="37" borderId="14" xfId="0" applyNumberFormat="1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37" borderId="16" xfId="0" applyNumberFormat="1" applyFill="1" applyBorder="1" applyAlignment="1">
      <alignment horizontal="center" vertical="center"/>
    </xf>
    <xf numFmtId="41" fontId="0" fillId="37" borderId="14" xfId="49" applyNumberFormat="1" applyFill="1" applyBorder="1" applyAlignment="1">
      <alignment horizontal="center" vertical="center"/>
    </xf>
    <xf numFmtId="177" fontId="0" fillId="37" borderId="15" xfId="0" applyNumberForma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3" fillId="34" borderId="12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41" fontId="0" fillId="0" borderId="11" xfId="49" applyBorder="1" applyAlignment="1">
      <alignment horizontal="center" vertical="center"/>
    </xf>
    <xf numFmtId="177" fontId="0" fillId="0" borderId="11" xfId="49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/>
    </xf>
    <xf numFmtId="0" fontId="10" fillId="0" borderId="0" xfId="64">
      <alignment/>
      <protection/>
    </xf>
    <xf numFmtId="0" fontId="10" fillId="0" borderId="0" xfId="64" applyAlignment="1">
      <alignment vertical="center"/>
      <protection/>
    </xf>
    <xf numFmtId="0" fontId="10" fillId="0" borderId="0" xfId="64" applyBorder="1" applyAlignment="1">
      <alignment horizontal="center" vertical="center"/>
      <protection/>
    </xf>
    <xf numFmtId="0" fontId="10" fillId="0" borderId="0" xfId="64" applyBorder="1" applyAlignment="1">
      <alignment horizontal="center"/>
      <protection/>
    </xf>
    <xf numFmtId="0" fontId="19" fillId="0" borderId="0" xfId="64" applyFont="1">
      <alignment/>
      <protection/>
    </xf>
    <xf numFmtId="176" fontId="55" fillId="38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41" fontId="0" fillId="0" borderId="0" xfId="49" applyFont="1" applyAlignment="1">
      <alignment vertical="center"/>
    </xf>
    <xf numFmtId="0" fontId="10" fillId="0" borderId="0" xfId="64" applyBorder="1" applyAlignment="1">
      <alignment horizontal="center" vertical="center"/>
      <protection/>
    </xf>
    <xf numFmtId="0" fontId="0" fillId="37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64" applyBorder="1" applyAlignment="1">
      <alignment horizontal="center" vertical="center"/>
      <protection/>
    </xf>
    <xf numFmtId="0" fontId="18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0" fillId="37" borderId="2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uro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내부기안" xfId="60"/>
    <cellStyle name="콤마_내부기안" xfId="61"/>
    <cellStyle name="Currency" xfId="62"/>
    <cellStyle name="Currency [0]" xfId="63"/>
    <cellStyle name="표준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696;&#49328;&#49436;\98&#52628;&#44221;&#50696;&#49328;&#49436;\'98&#52628;&#44221;&#50696;&#49328;&#49436;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1312;&#54861;&#49692;(D)\&#49328;&#54617;&#54801;&#47141;(&#52509;&#51109;)\&#49328;&#45800;(&#50885;&#47784;)\&#50696;&#49328;\2015&#52628;&#44221;,2016&#50696;&#49328;\2016&#48376;&#50696;&#49328;\2015&#52628;&#44221;&#51088;&#44552;&#50696;&#49328;&#49436;(&#51012;&#51648;&#45824;&#54617;&#44368;&#49328;&#54617;&#54801;&#47141;&#45800;%20&#54617;&#44368;&#44592;&#50629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교비수입"/>
      <sheetName val="교비지출"/>
      <sheetName val="기성회비수입"/>
      <sheetName val="기성회비지출"/>
      <sheetName val="교비집계"/>
      <sheetName val="기성회비집계"/>
      <sheetName val="교.기합"/>
      <sheetName val="개요표지"/>
      <sheetName val="편성사유"/>
      <sheetName val="예산(안)집계"/>
      <sheetName val="증감교비(수입)"/>
      <sheetName val="증감교비(지출)"/>
      <sheetName val="증감기성회"/>
      <sheetName val="증감사항합(수입)"/>
      <sheetName val="증감사항합(지출)"/>
      <sheetName val="총괄표교비"/>
      <sheetName val="총괄표기성회비"/>
      <sheetName val="예산총칙(교비)"/>
      <sheetName val="예산총칙(기성회비)"/>
      <sheetName val="과목별집계표"/>
      <sheetName val="보수일람표"/>
      <sheetName val="학생수"/>
      <sheetName val="부채명세서"/>
      <sheetName val="이월금내역"/>
      <sheetName val="이월금내역(교비)"/>
      <sheetName val="이월금내역 (기성회)"/>
      <sheetName val="내부기안"/>
      <sheetName val="자문기안"/>
      <sheetName val="발송"/>
      <sheetName val="기성회기안"/>
      <sheetName val="기성회의자료"/>
      <sheetName val="기성총괄표"/>
      <sheetName val="기성증감"/>
      <sheetName val="우수공업계예산"/>
      <sheetName val="배부기안"/>
      <sheetName val="예산서배부"/>
      <sheetName val="적립금현황"/>
      <sheetName val="적립금현황 (2)"/>
      <sheetName val="예산서표지"/>
      <sheetName val="예결회의자료"/>
      <sheetName val="증감사항합(수입)자문"/>
      <sheetName val="보고서식"/>
      <sheetName val="통보집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간지 (2)"/>
      <sheetName val="간지"/>
      <sheetName val="총괄"/>
      <sheetName val="세부내역"/>
    </sheetNames>
    <sheetDataSet>
      <sheetData sheetId="3">
        <row r="60">
          <cell r="B60">
            <v>0</v>
          </cell>
        </row>
        <row r="61">
          <cell r="B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showGridLines="0" zoomScalePageLayoutView="0" workbookViewId="0" topLeftCell="A34">
      <selection activeCell="A36" sqref="A36"/>
    </sheetView>
  </sheetViews>
  <sheetFormatPr defaultColWidth="9.140625" defaultRowHeight="15"/>
  <cols>
    <col min="1" max="1" width="9.00390625" style="34" customWidth="1"/>
    <col min="2" max="2" width="12.140625" style="34" customWidth="1"/>
    <col min="3" max="16384" width="9.00390625" style="34" customWidth="1"/>
  </cols>
  <sheetData>
    <row r="1" ht="27" customHeight="1"/>
    <row r="2" spans="1:3" s="35" customFormat="1" ht="21.75" customHeight="1">
      <c r="A2" s="46"/>
      <c r="B2" s="46"/>
      <c r="C2" s="36"/>
    </row>
    <row r="3" spans="2:3" ht="35.25" customHeight="1">
      <c r="B3" s="37"/>
      <c r="C3" s="37"/>
    </row>
    <row r="4" spans="1:13" s="38" customFormat="1" ht="35.25">
      <c r="A4" s="47" t="s">
        <v>173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23" spans="1:13" ht="31.5">
      <c r="A23" s="48" t="s">
        <v>166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31" spans="1:13" ht="13.5">
      <c r="A31" s="46"/>
      <c r="B31" s="46"/>
      <c r="C31" s="42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3" spans="1:13" ht="13.5">
      <c r="A33" s="46"/>
      <c r="B33" s="46"/>
      <c r="C33" s="42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2:3" ht="13.5">
      <c r="B34" s="37"/>
      <c r="C34" s="37"/>
    </row>
    <row r="35" spans="1:13" ht="35.25">
      <c r="A35" s="47" t="s">
        <v>178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54" spans="1:13" ht="31.5">
      <c r="A54" s="48" t="s">
        <v>166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</sheetData>
  <sheetProtection/>
  <mergeCells count="7">
    <mergeCell ref="A33:B33"/>
    <mergeCell ref="A35:M35"/>
    <mergeCell ref="A54:M54"/>
    <mergeCell ref="A2:B2"/>
    <mergeCell ref="A4:M4"/>
    <mergeCell ref="A23:M23"/>
    <mergeCell ref="A31:B3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PageLayoutView="0" workbookViewId="0" topLeftCell="A1">
      <selection activeCell="A2" sqref="A2:L3"/>
    </sheetView>
  </sheetViews>
  <sheetFormatPr defaultColWidth="9.140625" defaultRowHeight="15"/>
  <cols>
    <col min="1" max="1" width="6.8515625" style="10" customWidth="1"/>
    <col min="2" max="2" width="19.421875" style="10" customWidth="1"/>
    <col min="3" max="3" width="14.8515625" style="10" customWidth="1"/>
    <col min="4" max="4" width="8.421875" style="10" customWidth="1"/>
    <col min="5" max="5" width="14.57421875" style="10" customWidth="1"/>
    <col min="6" max="7" width="9.140625" style="10" customWidth="1"/>
    <col min="8" max="8" width="19.00390625" style="10" customWidth="1"/>
    <col min="9" max="9" width="13.00390625" style="10" bestFit="1" customWidth="1"/>
    <col min="10" max="10" width="8.7109375" style="10" customWidth="1"/>
    <col min="11" max="11" width="15.00390625" style="10" customWidth="1"/>
    <col min="12" max="12" width="8.28125" style="10" customWidth="1"/>
    <col min="13" max="16384" width="9.00390625" style="10" customWidth="1"/>
  </cols>
  <sheetData>
    <row r="2" spans="1:12" ht="16.5">
      <c r="A2" s="56" t="s">
        <v>176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6.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ht="16.5">
      <c r="K4" s="11" t="s">
        <v>165</v>
      </c>
    </row>
    <row r="5" spans="1:12" ht="18.75" customHeight="1">
      <c r="A5" s="57" t="s">
        <v>147</v>
      </c>
      <c r="B5" s="58"/>
      <c r="C5" s="58"/>
      <c r="D5" s="58"/>
      <c r="E5" s="58"/>
      <c r="F5" s="58"/>
      <c r="G5" s="58" t="s">
        <v>148</v>
      </c>
      <c r="H5" s="58"/>
      <c r="I5" s="58"/>
      <c r="J5" s="58"/>
      <c r="K5" s="58"/>
      <c r="L5" s="59"/>
    </row>
    <row r="6" spans="1:12" ht="16.5">
      <c r="A6" s="53" t="s">
        <v>149</v>
      </c>
      <c r="B6" s="55"/>
      <c r="C6" s="55" t="s">
        <v>174</v>
      </c>
      <c r="D6" s="55"/>
      <c r="E6" s="55" t="s">
        <v>175</v>
      </c>
      <c r="F6" s="55"/>
      <c r="G6" s="55" t="s">
        <v>150</v>
      </c>
      <c r="H6" s="55"/>
      <c r="I6" s="55" t="s">
        <v>174</v>
      </c>
      <c r="J6" s="55"/>
      <c r="K6" s="55" t="s">
        <v>175</v>
      </c>
      <c r="L6" s="60"/>
    </row>
    <row r="7" spans="1:12" ht="16.5">
      <c r="A7" s="53"/>
      <c r="B7" s="55"/>
      <c r="C7" s="25" t="s">
        <v>151</v>
      </c>
      <c r="D7" s="25" t="s">
        <v>152</v>
      </c>
      <c r="E7" s="25" t="s">
        <v>151</v>
      </c>
      <c r="F7" s="25" t="s">
        <v>152</v>
      </c>
      <c r="G7" s="55"/>
      <c r="H7" s="55"/>
      <c r="I7" s="25" t="s">
        <v>151</v>
      </c>
      <c r="J7" s="25" t="s">
        <v>152</v>
      </c>
      <c r="K7" s="25" t="s">
        <v>151</v>
      </c>
      <c r="L7" s="26" t="s">
        <v>152</v>
      </c>
    </row>
    <row r="8" spans="1:12" ht="22.5" customHeight="1">
      <c r="A8" s="51" t="s">
        <v>153</v>
      </c>
      <c r="B8" s="27" t="s">
        <v>2</v>
      </c>
      <c r="C8" s="13">
        <f>'2021년 본예산'!B7</f>
        <v>240000000</v>
      </c>
      <c r="D8" s="14">
        <f>C8/C25</f>
        <v>0.43629515230347515</v>
      </c>
      <c r="E8" s="13">
        <f>'2021년 본예산'!C7</f>
        <v>300000000</v>
      </c>
      <c r="F8" s="14">
        <f>SUM(E8/E25)</f>
        <v>0.45552114494838924</v>
      </c>
      <c r="G8" s="52" t="s">
        <v>154</v>
      </c>
      <c r="H8" s="27" t="s">
        <v>61</v>
      </c>
      <c r="I8" s="13">
        <f>'2021년 본예산'!B66</f>
        <v>305000000</v>
      </c>
      <c r="J8" s="14">
        <f>I8/I25</f>
        <v>0.5544584227189997</v>
      </c>
      <c r="K8" s="13">
        <f>'2021년 본예산'!C66</f>
        <v>415000000</v>
      </c>
      <c r="L8" s="15">
        <f>K8/K25</f>
        <v>0.6301375838452717</v>
      </c>
    </row>
    <row r="9" spans="1:12" ht="22.5" customHeight="1">
      <c r="A9" s="51"/>
      <c r="B9" s="27" t="s">
        <v>7</v>
      </c>
      <c r="C9" s="13">
        <f>'2021년 본예산'!B12</f>
        <v>300100000</v>
      </c>
      <c r="D9" s="14">
        <f>C9/C25</f>
        <v>0.5455507300261371</v>
      </c>
      <c r="E9" s="13">
        <f>'2021년 본예산'!C12</f>
        <v>300100000</v>
      </c>
      <c r="F9" s="14">
        <f>E9/E25</f>
        <v>0.4556729853300387</v>
      </c>
      <c r="G9" s="52"/>
      <c r="H9" s="27" t="s">
        <v>65</v>
      </c>
      <c r="I9" s="13">
        <f>'2021년 본예산'!B70</f>
        <v>93000000</v>
      </c>
      <c r="J9" s="14">
        <f>I9/I25</f>
        <v>0.16906437151759662</v>
      </c>
      <c r="K9" s="13">
        <f>'2021년 본예산'!C70</f>
        <v>93000000</v>
      </c>
      <c r="L9" s="15">
        <f>K9/K25</f>
        <v>0.14121155493400067</v>
      </c>
    </row>
    <row r="10" spans="1:12" ht="22.5" customHeight="1">
      <c r="A10" s="51"/>
      <c r="B10" s="27" t="s">
        <v>24</v>
      </c>
      <c r="C10" s="13">
        <f>'2021년 본예산'!B29</f>
        <v>0</v>
      </c>
      <c r="D10" s="14">
        <f>C10/C25</f>
        <v>0</v>
      </c>
      <c r="E10" s="13">
        <f>'2021년 본예산'!C29</f>
        <v>0</v>
      </c>
      <c r="F10" s="14">
        <f>E10/E25</f>
        <v>0</v>
      </c>
      <c r="G10" s="52"/>
      <c r="H10" s="27" t="s">
        <v>71</v>
      </c>
      <c r="I10" s="13">
        <f>'2021년 본예산'!B76</f>
        <v>49500000</v>
      </c>
      <c r="J10" s="14">
        <f>I10/I25</f>
        <v>0.08998587516259175</v>
      </c>
      <c r="K10" s="13">
        <f>'2021년 본예산'!C76</f>
        <v>39500000</v>
      </c>
      <c r="L10" s="15">
        <f>K10/K25</f>
        <v>0.059976950751537916</v>
      </c>
    </row>
    <row r="11" spans="1:12" ht="22.5" customHeight="1">
      <c r="A11" s="51"/>
      <c r="B11" s="27" t="s">
        <v>32</v>
      </c>
      <c r="C11" s="13">
        <f>'2021년 본예산'!B37</f>
        <v>0</v>
      </c>
      <c r="D11" s="14">
        <f>C11/C25</f>
        <v>0</v>
      </c>
      <c r="E11" s="13">
        <f>'2021년 본예산'!C37</f>
        <v>0</v>
      </c>
      <c r="F11" s="14">
        <f>E11/E25</f>
        <v>0</v>
      </c>
      <c r="G11" s="52"/>
      <c r="H11" s="27" t="s">
        <v>89</v>
      </c>
      <c r="I11" s="13">
        <f>'2021년 본예산'!B94</f>
        <v>18500000</v>
      </c>
      <c r="J11" s="14">
        <f>I11/I25</f>
        <v>0.03363108465672621</v>
      </c>
      <c r="K11" s="13">
        <f>'2021년 본예산'!C94</f>
        <v>18500000</v>
      </c>
      <c r="L11" s="15">
        <f>K11/K25</f>
        <v>0.02809047060515067</v>
      </c>
    </row>
    <row r="12" spans="1:12" ht="22.5" customHeight="1">
      <c r="A12" s="51"/>
      <c r="B12" s="27"/>
      <c r="C12" s="16"/>
      <c r="D12" s="14">
        <f>C12/C25</f>
        <v>0</v>
      </c>
      <c r="E12" s="16"/>
      <c r="F12" s="14">
        <f>E12/E25</f>
        <v>0</v>
      </c>
      <c r="G12" s="52"/>
      <c r="H12" s="27" t="s">
        <v>93</v>
      </c>
      <c r="I12" s="13">
        <f>'2021년 본예산'!B113</f>
        <v>66000000</v>
      </c>
      <c r="J12" s="14">
        <f>I12/I25</f>
        <v>0.11998116688345567</v>
      </c>
      <c r="K12" s="13">
        <f>'2021년 본예산'!C113</f>
        <v>66000000</v>
      </c>
      <c r="L12" s="15">
        <f>K12/K25</f>
        <v>0.10021465188864563</v>
      </c>
    </row>
    <row r="13" spans="1:12" ht="22.5" customHeight="1">
      <c r="A13" s="51"/>
      <c r="B13" s="27"/>
      <c r="C13" s="16"/>
      <c r="D13" s="14"/>
      <c r="E13" s="16"/>
      <c r="F13" s="14"/>
      <c r="G13" s="52"/>
      <c r="H13" s="27" t="s">
        <v>102</v>
      </c>
      <c r="I13" s="13">
        <f>'2021년 본예산'!B122</f>
        <v>4000000</v>
      </c>
      <c r="J13" s="14">
        <f>I13/I25</f>
        <v>0.007271585871724586</v>
      </c>
      <c r="K13" s="13">
        <f>'2021년 본예산'!C122</f>
        <v>4000000</v>
      </c>
      <c r="L13" s="15">
        <f>K13/K25</f>
        <v>0.006073615265978523</v>
      </c>
    </row>
    <row r="14" spans="1:12" ht="22.5" customHeight="1">
      <c r="A14" s="51"/>
      <c r="B14" s="25" t="s">
        <v>155</v>
      </c>
      <c r="C14" s="16">
        <f>SUM(C8:C12)</f>
        <v>540100000</v>
      </c>
      <c r="D14" s="14">
        <f>C14/C25</f>
        <v>0.9818458823296122</v>
      </c>
      <c r="E14" s="16">
        <f>SUM(E8:E12)</f>
        <v>600100000</v>
      </c>
      <c r="F14" s="14">
        <f>E14/E25</f>
        <v>0.911194130278428</v>
      </c>
      <c r="G14" s="52"/>
      <c r="H14" s="25" t="s">
        <v>155</v>
      </c>
      <c r="I14" s="13">
        <f>SUM(I8:I13)</f>
        <v>536000000</v>
      </c>
      <c r="J14" s="14">
        <f>I14/I25</f>
        <v>0.9743925068110946</v>
      </c>
      <c r="K14" s="13">
        <f>SUM(K8:K13)</f>
        <v>636000000</v>
      </c>
      <c r="L14" s="15">
        <f>K14/K25</f>
        <v>0.9657048272905852</v>
      </c>
    </row>
    <row r="15" spans="1:12" ht="22.5" customHeight="1">
      <c r="A15" s="51" t="s">
        <v>156</v>
      </c>
      <c r="B15" s="27" t="s">
        <v>35</v>
      </c>
      <c r="C15" s="13">
        <f>'2021년 본예산'!B40</f>
        <v>0</v>
      </c>
      <c r="D15" s="14">
        <f>C15/C25</f>
        <v>0</v>
      </c>
      <c r="E15" s="13">
        <f>'2021년 본예산'!C40</f>
        <v>0</v>
      </c>
      <c r="F15" s="14">
        <f>E15/E25</f>
        <v>0</v>
      </c>
      <c r="G15" s="54" t="s">
        <v>157</v>
      </c>
      <c r="H15" s="27" t="s">
        <v>105</v>
      </c>
      <c r="I15" s="13">
        <f>'2021년 본예산'!B125</f>
        <v>0</v>
      </c>
      <c r="J15" s="14">
        <f>I15/I25</f>
        <v>0</v>
      </c>
      <c r="K15" s="13">
        <f>'2021년 본예산'!C125</f>
        <v>12600000</v>
      </c>
      <c r="L15" s="15">
        <f>K15/K25</f>
        <v>0.01913188808783235</v>
      </c>
    </row>
    <row r="16" spans="1:12" ht="22.5" customHeight="1">
      <c r="A16" s="53"/>
      <c r="B16" s="27" t="s">
        <v>42</v>
      </c>
      <c r="C16" s="13">
        <f>'2021년 본예산'!B47</f>
        <v>0</v>
      </c>
      <c r="D16" s="14">
        <f>C16/C25</f>
        <v>0</v>
      </c>
      <c r="E16" s="13">
        <f>'2021년 본예산'!C47</f>
        <v>0</v>
      </c>
      <c r="F16" s="14">
        <f>E16/E25</f>
        <v>0</v>
      </c>
      <c r="G16" s="55"/>
      <c r="H16" s="27" t="s">
        <v>113</v>
      </c>
      <c r="I16" s="13">
        <f>'2021년 본예산'!B133</f>
        <v>0</v>
      </c>
      <c r="J16" s="14">
        <f>I16/I25</f>
        <v>0</v>
      </c>
      <c r="K16" s="13">
        <f>'2021년 본예산'!C133</f>
        <v>0</v>
      </c>
      <c r="L16" s="15">
        <f>K16/K25</f>
        <v>0</v>
      </c>
    </row>
    <row r="17" spans="1:12" ht="22.5" customHeight="1">
      <c r="A17" s="53"/>
      <c r="B17" s="27" t="s">
        <v>47</v>
      </c>
      <c r="C17" s="13">
        <f>'2021년 본예산'!B52</f>
        <v>0</v>
      </c>
      <c r="D17" s="14"/>
      <c r="E17" s="13">
        <f>'2021년 본예산'!C52</f>
        <v>0</v>
      </c>
      <c r="F17" s="14"/>
      <c r="G17" s="55"/>
      <c r="H17" s="27" t="s">
        <v>116</v>
      </c>
      <c r="I17" s="13">
        <f>'2021년 본예산'!B136</f>
        <v>0</v>
      </c>
      <c r="J17" s="14">
        <f>SUM(I17/I25)</f>
        <v>0</v>
      </c>
      <c r="K17" s="13">
        <f>'2021년 본예산'!C136</f>
        <v>0</v>
      </c>
      <c r="L17" s="15">
        <f>SUM(K17/K25)</f>
        <v>0</v>
      </c>
    </row>
    <row r="18" spans="1:12" ht="22.5" customHeight="1">
      <c r="A18" s="53"/>
      <c r="B18" s="27" t="s">
        <v>50</v>
      </c>
      <c r="C18" s="13">
        <f>'2021년 본예산'!B55</f>
        <v>0</v>
      </c>
      <c r="D18" s="14"/>
      <c r="E18" s="13">
        <f>'2021년 본예산'!C55</f>
        <v>0</v>
      </c>
      <c r="F18" s="14"/>
      <c r="G18" s="55"/>
      <c r="H18" s="27" t="s">
        <v>123</v>
      </c>
      <c r="I18" s="13">
        <f>'2021년 본예산'!B143</f>
        <v>0</v>
      </c>
      <c r="J18" s="14">
        <f>SUM(I18/I25)</f>
        <v>0</v>
      </c>
      <c r="K18" s="13">
        <f>'2021년 본예산'!C143</f>
        <v>0</v>
      </c>
      <c r="L18" s="15">
        <f>SUM(K18/K25)</f>
        <v>0</v>
      </c>
    </row>
    <row r="19" spans="1:12" ht="22.5" customHeight="1">
      <c r="A19" s="53"/>
      <c r="B19" s="27" t="s">
        <v>54</v>
      </c>
      <c r="C19" s="13">
        <f>'2021년 본예산'!B59</f>
        <v>0</v>
      </c>
      <c r="D19" s="14">
        <f>C19/C25</f>
        <v>0</v>
      </c>
      <c r="E19" s="13">
        <f>'2021년 본예산'!C59</f>
        <v>0</v>
      </c>
      <c r="F19" s="14">
        <f>E19/E25</f>
        <v>0</v>
      </c>
      <c r="G19" s="55"/>
      <c r="H19" s="27" t="s">
        <v>158</v>
      </c>
      <c r="I19" s="13">
        <f>'2021년 본예산'!B147</f>
        <v>0</v>
      </c>
      <c r="J19" s="14">
        <f>I19/I25</f>
        <v>0</v>
      </c>
      <c r="K19" s="13">
        <f>'2021년 본예산'!C147</f>
        <v>0</v>
      </c>
      <c r="L19" s="15">
        <f>K19/K25</f>
        <v>0</v>
      </c>
    </row>
    <row r="20" spans="1:12" ht="22.5" customHeight="1">
      <c r="A20" s="53"/>
      <c r="B20" s="27"/>
      <c r="C20" s="13">
        <f>'[2]세부내역'!B60</f>
        <v>0</v>
      </c>
      <c r="D20" s="14">
        <f>SUM(C20/C25)</f>
        <v>0</v>
      </c>
      <c r="E20" s="13"/>
      <c r="F20" s="14">
        <f>SUM(E20/E25)</f>
        <v>0</v>
      </c>
      <c r="G20" s="55"/>
      <c r="H20" s="27" t="s">
        <v>130</v>
      </c>
      <c r="I20" s="13">
        <f>'2021년 본예산'!B150</f>
        <v>0</v>
      </c>
      <c r="J20" s="14">
        <f>SUM(I20/I25)</f>
        <v>0</v>
      </c>
      <c r="K20" s="13">
        <f>'2021년 본예산'!C150</f>
        <v>0</v>
      </c>
      <c r="L20" s="15">
        <f>SUM(K20/K25)</f>
        <v>0</v>
      </c>
    </row>
    <row r="21" spans="1:12" ht="22.5" customHeight="1">
      <c r="A21" s="53"/>
      <c r="B21" s="27"/>
      <c r="C21" s="13"/>
      <c r="D21" s="14">
        <f>SUM(C21/C25)</f>
        <v>0</v>
      </c>
      <c r="E21" s="13"/>
      <c r="F21" s="14">
        <f>SUM(E21/E25)</f>
        <v>0</v>
      </c>
      <c r="G21" s="55"/>
      <c r="H21" s="27" t="s">
        <v>133</v>
      </c>
      <c r="I21" s="13">
        <f>'2021년 본예산'!B154</f>
        <v>0</v>
      </c>
      <c r="J21" s="14">
        <f>SUM(I21/I25)</f>
        <v>0</v>
      </c>
      <c r="K21" s="13">
        <f>'2021년 본예산'!C154</f>
        <v>0</v>
      </c>
      <c r="L21" s="15">
        <f>SUM(K21/K25)</f>
        <v>0</v>
      </c>
    </row>
    <row r="22" spans="1:12" ht="22.5" customHeight="1">
      <c r="A22" s="53"/>
      <c r="B22" s="27"/>
      <c r="C22" s="13">
        <f>'[2]세부내역'!B61</f>
        <v>0</v>
      </c>
      <c r="D22" s="14">
        <f>SUM(C22/C25)</f>
        <v>0</v>
      </c>
      <c r="E22" s="13"/>
      <c r="F22" s="14">
        <f>SUM(E22/E25)</f>
        <v>0</v>
      </c>
      <c r="G22" s="55"/>
      <c r="H22" s="27" t="s">
        <v>137</v>
      </c>
      <c r="I22" s="13">
        <f>'2021년 본예산'!B158</f>
        <v>0</v>
      </c>
      <c r="J22" s="14">
        <f>SUM(I22/I25)</f>
        <v>0</v>
      </c>
      <c r="K22" s="13">
        <f>'2021년 본예산'!C158</f>
        <v>0</v>
      </c>
      <c r="L22" s="15">
        <f>SUM(K22/K25)</f>
        <v>0</v>
      </c>
    </row>
    <row r="23" spans="1:12" ht="22.5" customHeight="1">
      <c r="A23" s="53"/>
      <c r="B23" s="25" t="s">
        <v>155</v>
      </c>
      <c r="C23" s="13">
        <f>SUM(C15:C22)</f>
        <v>0</v>
      </c>
      <c r="D23" s="14">
        <f>C23/C25</f>
        <v>0</v>
      </c>
      <c r="E23" s="13">
        <f>SUM(E15:E22)</f>
        <v>0</v>
      </c>
      <c r="F23" s="14">
        <f>E23/E25</f>
        <v>0</v>
      </c>
      <c r="G23" s="55"/>
      <c r="H23" s="25" t="s">
        <v>155</v>
      </c>
      <c r="I23" s="13">
        <f>SUM(I15:I22)</f>
        <v>0</v>
      </c>
      <c r="J23" s="14">
        <f>I23/I25</f>
        <v>0</v>
      </c>
      <c r="K23" s="13">
        <f>SUM(K15:K22)</f>
        <v>12600000</v>
      </c>
      <c r="L23" s="15">
        <f>K23/K25</f>
        <v>0.01913188808783235</v>
      </c>
    </row>
    <row r="24" spans="1:12" ht="33">
      <c r="A24" s="28" t="s">
        <v>159</v>
      </c>
      <c r="B24" s="12" t="s">
        <v>160</v>
      </c>
      <c r="C24" s="29">
        <f>'2021년 본예산'!B63</f>
        <v>9986332</v>
      </c>
      <c r="D24" s="30">
        <f>C24/C25</f>
        <v>0.01815411767038778</v>
      </c>
      <c r="E24" s="29">
        <f>'2021년 본예산'!C63</f>
        <v>58486332</v>
      </c>
      <c r="F24" s="31">
        <f>E24/E25</f>
        <v>0.08880586972157205</v>
      </c>
      <c r="G24" s="32" t="s">
        <v>161</v>
      </c>
      <c r="H24" s="12" t="s">
        <v>162</v>
      </c>
      <c r="I24" s="29">
        <f>'2021년 본예산'!B160</f>
        <v>14086332</v>
      </c>
      <c r="J24" s="31">
        <f>I24/I25</f>
        <v>0.025607493188905484</v>
      </c>
      <c r="K24" s="29">
        <f>'2021년 본예산'!C160</f>
        <v>9986332</v>
      </c>
      <c r="L24" s="33">
        <f>K24/K25</f>
        <v>0.01516328462158246</v>
      </c>
    </row>
    <row r="25" spans="1:12" ht="21" customHeight="1">
      <c r="A25" s="49" t="s">
        <v>163</v>
      </c>
      <c r="B25" s="50"/>
      <c r="C25" s="17">
        <f>SUM(C14,C23,C24)</f>
        <v>550086332</v>
      </c>
      <c r="D25" s="18">
        <f>C25/C25</f>
        <v>1</v>
      </c>
      <c r="E25" s="17">
        <f>SUM(E14,E23,E24)</f>
        <v>658586332</v>
      </c>
      <c r="F25" s="19">
        <f>E25/E25</f>
        <v>1</v>
      </c>
      <c r="G25" s="20"/>
      <c r="H25" s="23" t="s">
        <v>164</v>
      </c>
      <c r="I25" s="21">
        <f>SUM(I14,I23,I24)</f>
        <v>550086332</v>
      </c>
      <c r="J25" s="18">
        <f>I25/I25</f>
        <v>1</v>
      </c>
      <c r="K25" s="21">
        <f>SUM(K14,K23,K24)</f>
        <v>658586332</v>
      </c>
      <c r="L25" s="22">
        <f>K25/K25</f>
        <v>1</v>
      </c>
    </row>
  </sheetData>
  <sheetProtection/>
  <mergeCells count="14">
    <mergeCell ref="A2:L3"/>
    <mergeCell ref="A5:F5"/>
    <mergeCell ref="G5:L5"/>
    <mergeCell ref="A6:B7"/>
    <mergeCell ref="C6:D6"/>
    <mergeCell ref="E6:F6"/>
    <mergeCell ref="G6:H7"/>
    <mergeCell ref="I6:J6"/>
    <mergeCell ref="K6:L6"/>
    <mergeCell ref="A25:B25"/>
    <mergeCell ref="A8:A14"/>
    <mergeCell ref="G8:G14"/>
    <mergeCell ref="A15:A23"/>
    <mergeCell ref="G15:G2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6.8515625" style="0" customWidth="1"/>
    <col min="2" max="2" width="19.421875" style="0" customWidth="1"/>
    <col min="3" max="3" width="14.8515625" style="0" customWidth="1"/>
    <col min="4" max="4" width="8.421875" style="0" customWidth="1"/>
    <col min="5" max="5" width="14.57421875" style="0" customWidth="1"/>
    <col min="6" max="7" width="9.140625" style="0" customWidth="1"/>
    <col min="8" max="8" width="19.00390625" style="0" customWidth="1"/>
    <col min="9" max="9" width="13.00390625" style="0" bestFit="1" customWidth="1"/>
    <col min="10" max="10" width="8.7109375" style="0" customWidth="1"/>
    <col min="11" max="11" width="15.00390625" style="0" customWidth="1"/>
    <col min="12" max="12" width="8.28125" style="0" customWidth="1"/>
  </cols>
  <sheetData>
    <row r="2" spans="1:12" ht="16.5">
      <c r="A2" s="56" t="s">
        <v>177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6.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6.5">
      <c r="A4" s="10"/>
      <c r="B4" s="10"/>
      <c r="C4" s="10"/>
      <c r="D4" s="10"/>
      <c r="E4" s="10"/>
      <c r="F4" s="10"/>
      <c r="G4" s="10"/>
      <c r="H4" s="10"/>
      <c r="I4" s="10"/>
      <c r="J4" s="10"/>
      <c r="K4" s="11" t="s">
        <v>165</v>
      </c>
      <c r="L4" s="10"/>
    </row>
    <row r="5" spans="1:12" ht="18.75" customHeight="1">
      <c r="A5" s="57" t="s">
        <v>147</v>
      </c>
      <c r="B5" s="58"/>
      <c r="C5" s="58"/>
      <c r="D5" s="58"/>
      <c r="E5" s="58"/>
      <c r="F5" s="58"/>
      <c r="G5" s="58" t="s">
        <v>148</v>
      </c>
      <c r="H5" s="58"/>
      <c r="I5" s="58"/>
      <c r="J5" s="58"/>
      <c r="K5" s="58"/>
      <c r="L5" s="59"/>
    </row>
    <row r="6" spans="1:12" ht="16.5" customHeight="1">
      <c r="A6" s="53" t="s">
        <v>149</v>
      </c>
      <c r="B6" s="55"/>
      <c r="C6" s="55" t="s">
        <v>174</v>
      </c>
      <c r="D6" s="55"/>
      <c r="E6" s="55" t="s">
        <v>175</v>
      </c>
      <c r="F6" s="55"/>
      <c r="G6" s="55" t="s">
        <v>150</v>
      </c>
      <c r="H6" s="55"/>
      <c r="I6" s="55" t="s">
        <v>174</v>
      </c>
      <c r="J6" s="55"/>
      <c r="K6" s="55" t="s">
        <v>175</v>
      </c>
      <c r="L6" s="60"/>
    </row>
    <row r="7" spans="1:12" ht="16.5" customHeight="1">
      <c r="A7" s="53"/>
      <c r="B7" s="55"/>
      <c r="C7" s="44" t="s">
        <v>151</v>
      </c>
      <c r="D7" s="44" t="s">
        <v>152</v>
      </c>
      <c r="E7" s="44" t="s">
        <v>151</v>
      </c>
      <c r="F7" s="44" t="s">
        <v>152</v>
      </c>
      <c r="G7" s="55"/>
      <c r="H7" s="55"/>
      <c r="I7" s="44" t="s">
        <v>151</v>
      </c>
      <c r="J7" s="44" t="s">
        <v>152</v>
      </c>
      <c r="K7" s="44" t="s">
        <v>151</v>
      </c>
      <c r="L7" s="45" t="s">
        <v>152</v>
      </c>
    </row>
    <row r="8" spans="1:12" ht="22.5" customHeight="1">
      <c r="A8" s="51" t="s">
        <v>153</v>
      </c>
      <c r="B8" s="27" t="s">
        <v>2</v>
      </c>
      <c r="C8" s="13">
        <f>'2020년 추경예산'!B7</f>
        <v>300000000</v>
      </c>
      <c r="D8" s="14">
        <f>C8/C25</f>
        <v>0.45552114494838924</v>
      </c>
      <c r="E8" s="13">
        <f>'2020년 추경예산'!C7</f>
        <v>100000000</v>
      </c>
      <c r="F8" s="14">
        <f>SUM(E8/E25)</f>
        <v>0.3035241294307261</v>
      </c>
      <c r="G8" s="52" t="s">
        <v>154</v>
      </c>
      <c r="H8" s="27" t="s">
        <v>61</v>
      </c>
      <c r="I8" s="13">
        <f>'2020년 추경예산'!B66</f>
        <v>415000000</v>
      </c>
      <c r="J8" s="14">
        <f>I8/I25</f>
        <v>0.6301375838452717</v>
      </c>
      <c r="K8" s="13">
        <f>'2020년 추경예산'!C66</f>
        <v>120000000</v>
      </c>
      <c r="L8" s="15">
        <f>K8/K25</f>
        <v>0.36422895531687133</v>
      </c>
    </row>
    <row r="9" spans="1:12" ht="22.5" customHeight="1">
      <c r="A9" s="51"/>
      <c r="B9" s="27" t="s">
        <v>7</v>
      </c>
      <c r="C9" s="13">
        <f>'2020년 추경예산'!B12</f>
        <v>300100000</v>
      </c>
      <c r="D9" s="14">
        <f>C9/C25</f>
        <v>0.4556729853300387</v>
      </c>
      <c r="E9" s="13">
        <f>'2020년 추경예산'!C12</f>
        <v>220100000</v>
      </c>
      <c r="F9" s="14">
        <f>E9/E25</f>
        <v>0.6680566088770281</v>
      </c>
      <c r="G9" s="52"/>
      <c r="H9" s="27" t="s">
        <v>65</v>
      </c>
      <c r="I9" s="13">
        <f>'2020년 추경예산'!B70</f>
        <v>93000000</v>
      </c>
      <c r="J9" s="14">
        <f>I9/I25</f>
        <v>0.14121155493400067</v>
      </c>
      <c r="K9" s="13">
        <f>'2020년 추경예산'!C70</f>
        <v>90000000</v>
      </c>
      <c r="L9" s="15">
        <f>K9/K25</f>
        <v>0.2731717164876535</v>
      </c>
    </row>
    <row r="10" spans="1:12" ht="22.5" customHeight="1">
      <c r="A10" s="51"/>
      <c r="B10" s="27" t="s">
        <v>24</v>
      </c>
      <c r="C10" s="13">
        <f>'2020년 추경예산'!B29</f>
        <v>0</v>
      </c>
      <c r="D10" s="14">
        <f>C10/C25</f>
        <v>0</v>
      </c>
      <c r="E10" s="13">
        <f>'2020년 추경예산'!C29</f>
        <v>0</v>
      </c>
      <c r="F10" s="14">
        <f>E10/E25</f>
        <v>0</v>
      </c>
      <c r="G10" s="52"/>
      <c r="H10" s="27" t="s">
        <v>71</v>
      </c>
      <c r="I10" s="13">
        <f>'2020년 추경예산'!B76</f>
        <v>39500000</v>
      </c>
      <c r="J10" s="14">
        <f>I10/I25</f>
        <v>0.059976950751537916</v>
      </c>
      <c r="K10" s="13">
        <f>'2020년 추경예산'!C76</f>
        <v>32000000</v>
      </c>
      <c r="L10" s="15">
        <f>K10/K25</f>
        <v>0.09712772141783235</v>
      </c>
    </row>
    <row r="11" spans="1:12" ht="22.5" customHeight="1">
      <c r="A11" s="51"/>
      <c r="B11" s="27" t="s">
        <v>32</v>
      </c>
      <c r="C11" s="13">
        <f>'2020년 추경예산'!B37</f>
        <v>0</v>
      </c>
      <c r="D11" s="14">
        <f>C11/C25</f>
        <v>0</v>
      </c>
      <c r="E11" s="13">
        <f>'2020년 추경예산'!C37</f>
        <v>0</v>
      </c>
      <c r="F11" s="14">
        <f>E11/E25</f>
        <v>0</v>
      </c>
      <c r="G11" s="52"/>
      <c r="H11" s="27" t="s">
        <v>89</v>
      </c>
      <c r="I11" s="13">
        <f>'2020년 추경예산'!B94</f>
        <v>18500000</v>
      </c>
      <c r="J11" s="14">
        <f>I11/I25</f>
        <v>0.02809047060515067</v>
      </c>
      <c r="K11" s="13">
        <f>'2020년 추경예산'!C94</f>
        <v>10000000</v>
      </c>
      <c r="L11" s="15">
        <f>K11/K25</f>
        <v>0.030352412943072612</v>
      </c>
    </row>
    <row r="12" spans="1:12" ht="22.5" customHeight="1">
      <c r="A12" s="51"/>
      <c r="B12" s="27"/>
      <c r="C12" s="16"/>
      <c r="D12" s="14">
        <f>C12/C25</f>
        <v>0</v>
      </c>
      <c r="E12" s="16"/>
      <c r="F12" s="14">
        <f>E12/E25</f>
        <v>0</v>
      </c>
      <c r="G12" s="52"/>
      <c r="H12" s="27" t="s">
        <v>93</v>
      </c>
      <c r="I12" s="13">
        <f>'2020년 추경예산'!B113</f>
        <v>66000000</v>
      </c>
      <c r="J12" s="14">
        <f>I12/I25</f>
        <v>0.10021465188864563</v>
      </c>
      <c r="K12" s="13">
        <f>'2020년 추경예산'!C113</f>
        <v>65000000</v>
      </c>
      <c r="L12" s="15">
        <f>K12/K25</f>
        <v>0.19729068412997197</v>
      </c>
    </row>
    <row r="13" spans="1:12" ht="22.5" customHeight="1">
      <c r="A13" s="51"/>
      <c r="B13" s="27"/>
      <c r="C13" s="16"/>
      <c r="D13" s="14"/>
      <c r="E13" s="16"/>
      <c r="F13" s="14"/>
      <c r="G13" s="52"/>
      <c r="H13" s="27" t="s">
        <v>102</v>
      </c>
      <c r="I13" s="13">
        <f>'2020년 추경예산'!B122</f>
        <v>4000000</v>
      </c>
      <c r="J13" s="14">
        <f>I13/I25</f>
        <v>0.006073615265978523</v>
      </c>
      <c r="K13" s="13">
        <f>'2020년 추경예산'!C122</f>
        <v>4000000</v>
      </c>
      <c r="L13" s="15">
        <f>K13/K25</f>
        <v>0.012140965177229044</v>
      </c>
    </row>
    <row r="14" spans="1:12" ht="22.5" customHeight="1">
      <c r="A14" s="51"/>
      <c r="B14" s="44" t="s">
        <v>155</v>
      </c>
      <c r="C14" s="16">
        <f>SUM(C8:C12)</f>
        <v>600100000</v>
      </c>
      <c r="D14" s="14">
        <f>C14/C25</f>
        <v>0.911194130278428</v>
      </c>
      <c r="E14" s="16">
        <f>SUM(E8:E12)</f>
        <v>320100000</v>
      </c>
      <c r="F14" s="14">
        <f>E14/E25</f>
        <v>0.9715807383077543</v>
      </c>
      <c r="G14" s="52"/>
      <c r="H14" s="44" t="s">
        <v>155</v>
      </c>
      <c r="I14" s="13">
        <f>SUM(I8:I13)</f>
        <v>636000000</v>
      </c>
      <c r="J14" s="14">
        <f>I14/I25</f>
        <v>0.9657048272905852</v>
      </c>
      <c r="K14" s="13">
        <f>SUM(K8:K13)</f>
        <v>321000000</v>
      </c>
      <c r="L14" s="15">
        <f>K14/K25</f>
        <v>0.9743124554726308</v>
      </c>
    </row>
    <row r="15" spans="1:12" ht="22.5" customHeight="1">
      <c r="A15" s="51" t="s">
        <v>156</v>
      </c>
      <c r="B15" s="27" t="s">
        <v>35</v>
      </c>
      <c r="C15" s="13">
        <f>'2020년 추경예산'!B40</f>
        <v>0</v>
      </c>
      <c r="D15" s="14">
        <f>C15/C25</f>
        <v>0</v>
      </c>
      <c r="E15" s="13">
        <f>'2020년 추경예산'!C40</f>
        <v>0</v>
      </c>
      <c r="F15" s="14">
        <f>E15/E25</f>
        <v>0</v>
      </c>
      <c r="G15" s="54" t="s">
        <v>157</v>
      </c>
      <c r="H15" s="27" t="s">
        <v>105</v>
      </c>
      <c r="I15" s="13">
        <f>'2020년 추경예산'!B125</f>
        <v>12600000</v>
      </c>
      <c r="J15" s="14">
        <f>I15/I25</f>
        <v>0.01913188808783235</v>
      </c>
      <c r="K15" s="13">
        <f>'2020년 추경예산'!C125</f>
        <v>0</v>
      </c>
      <c r="L15" s="15">
        <f>K15/K25</f>
        <v>0</v>
      </c>
    </row>
    <row r="16" spans="1:12" ht="22.5" customHeight="1">
      <c r="A16" s="53"/>
      <c r="B16" s="27" t="s">
        <v>42</v>
      </c>
      <c r="C16" s="13">
        <f>'2020년 추경예산'!B47</f>
        <v>0</v>
      </c>
      <c r="D16" s="14">
        <f>C16/C25</f>
        <v>0</v>
      </c>
      <c r="E16" s="13">
        <f>'2020년 추경예산'!C47</f>
        <v>0</v>
      </c>
      <c r="F16" s="14">
        <f>E16/E25</f>
        <v>0</v>
      </c>
      <c r="G16" s="55"/>
      <c r="H16" s="27" t="s">
        <v>113</v>
      </c>
      <c r="I16" s="13">
        <f>'2020년 추경예산'!B133</f>
        <v>0</v>
      </c>
      <c r="J16" s="14">
        <f>I16/I25</f>
        <v>0</v>
      </c>
      <c r="K16" s="13">
        <f>'2020년 추경예산'!C133</f>
        <v>0</v>
      </c>
      <c r="L16" s="15">
        <f>K16/K25</f>
        <v>0</v>
      </c>
    </row>
    <row r="17" spans="1:12" ht="22.5" customHeight="1">
      <c r="A17" s="53"/>
      <c r="B17" s="27" t="s">
        <v>47</v>
      </c>
      <c r="C17" s="13">
        <f>'2020년 추경예산'!B52</f>
        <v>0</v>
      </c>
      <c r="D17" s="14"/>
      <c r="E17" s="13">
        <f>'2020년 추경예산'!C52</f>
        <v>0</v>
      </c>
      <c r="F17" s="14"/>
      <c r="G17" s="55"/>
      <c r="H17" s="27" t="s">
        <v>116</v>
      </c>
      <c r="I17" s="13">
        <f>'2020년 추경예산'!B136</f>
        <v>0</v>
      </c>
      <c r="J17" s="14">
        <f>SUM(I17/I25)</f>
        <v>0</v>
      </c>
      <c r="K17" s="13">
        <f>'2020년 추경예산'!C136</f>
        <v>0</v>
      </c>
      <c r="L17" s="15">
        <f>SUM(K17/K25)</f>
        <v>0</v>
      </c>
    </row>
    <row r="18" spans="1:12" ht="22.5" customHeight="1">
      <c r="A18" s="53"/>
      <c r="B18" s="27" t="s">
        <v>50</v>
      </c>
      <c r="C18" s="13">
        <f>'2020년 추경예산'!B55</f>
        <v>0</v>
      </c>
      <c r="D18" s="14"/>
      <c r="E18" s="13">
        <f>'2020년 추경예산'!C55</f>
        <v>0</v>
      </c>
      <c r="F18" s="14"/>
      <c r="G18" s="55"/>
      <c r="H18" s="27" t="s">
        <v>123</v>
      </c>
      <c r="I18" s="13">
        <f>'2020년 추경예산'!B143</f>
        <v>0</v>
      </c>
      <c r="J18" s="14">
        <f>SUM(I18/I25)</f>
        <v>0</v>
      </c>
      <c r="K18" s="13">
        <f>'2020년 추경예산'!C143</f>
        <v>0</v>
      </c>
      <c r="L18" s="15">
        <f>SUM(K18/K25)</f>
        <v>0</v>
      </c>
    </row>
    <row r="19" spans="1:12" ht="22.5" customHeight="1">
      <c r="A19" s="53"/>
      <c r="B19" s="27" t="s">
        <v>54</v>
      </c>
      <c r="C19" s="13">
        <f>'2020년 추경예산'!B59</f>
        <v>0</v>
      </c>
      <c r="D19" s="14">
        <f>C19/C25</f>
        <v>0</v>
      </c>
      <c r="E19" s="13">
        <f>'2020년 추경예산'!C59</f>
        <v>0</v>
      </c>
      <c r="F19" s="14">
        <f>E19/E25</f>
        <v>0</v>
      </c>
      <c r="G19" s="55"/>
      <c r="H19" s="27" t="s">
        <v>158</v>
      </c>
      <c r="I19" s="13">
        <f>'2020년 추경예산'!B147</f>
        <v>0</v>
      </c>
      <c r="J19" s="14">
        <f>I19/I25</f>
        <v>0</v>
      </c>
      <c r="K19" s="13">
        <f>'2020년 추경예산'!C147</f>
        <v>0</v>
      </c>
      <c r="L19" s="15">
        <f>K19/K25</f>
        <v>0</v>
      </c>
    </row>
    <row r="20" spans="1:12" ht="22.5" customHeight="1">
      <c r="A20" s="53"/>
      <c r="B20" s="27"/>
      <c r="C20" s="13">
        <f>'[2]세부내역'!B60</f>
        <v>0</v>
      </c>
      <c r="D20" s="14">
        <f>SUM(C20/C25)</f>
        <v>0</v>
      </c>
      <c r="E20" s="13"/>
      <c r="F20" s="14">
        <f>SUM(E20/E25)</f>
        <v>0</v>
      </c>
      <c r="G20" s="55"/>
      <c r="H20" s="27" t="s">
        <v>130</v>
      </c>
      <c r="I20" s="13">
        <f>'2020년 추경예산'!B150</f>
        <v>0</v>
      </c>
      <c r="J20" s="14">
        <f>SUM(I20/I25)</f>
        <v>0</v>
      </c>
      <c r="K20" s="13">
        <f>'2020년 추경예산'!C150</f>
        <v>0</v>
      </c>
      <c r="L20" s="15">
        <f>SUM(K20/K25)</f>
        <v>0</v>
      </c>
    </row>
    <row r="21" spans="1:12" ht="22.5" customHeight="1">
      <c r="A21" s="53"/>
      <c r="B21" s="27"/>
      <c r="C21" s="13"/>
      <c r="D21" s="14">
        <f>SUM(C21/C25)</f>
        <v>0</v>
      </c>
      <c r="E21" s="13"/>
      <c r="F21" s="14">
        <f>SUM(E21/E25)</f>
        <v>0</v>
      </c>
      <c r="G21" s="55"/>
      <c r="H21" s="27" t="s">
        <v>133</v>
      </c>
      <c r="I21" s="13">
        <f>'2020년 추경예산'!B154</f>
        <v>0</v>
      </c>
      <c r="J21" s="14">
        <f>SUM(I21/I25)</f>
        <v>0</v>
      </c>
      <c r="K21" s="13">
        <f>'2020년 추경예산'!C154</f>
        <v>0</v>
      </c>
      <c r="L21" s="15">
        <f>SUM(K21/K25)</f>
        <v>0</v>
      </c>
    </row>
    <row r="22" spans="1:12" ht="22.5" customHeight="1">
      <c r="A22" s="53"/>
      <c r="B22" s="27"/>
      <c r="C22" s="13">
        <f>'[2]세부내역'!B61</f>
        <v>0</v>
      </c>
      <c r="D22" s="14">
        <f>SUM(C22/C25)</f>
        <v>0</v>
      </c>
      <c r="E22" s="13"/>
      <c r="F22" s="14">
        <f>SUM(E22/E25)</f>
        <v>0</v>
      </c>
      <c r="G22" s="55"/>
      <c r="H22" s="27" t="s">
        <v>137</v>
      </c>
      <c r="I22" s="13">
        <f>'2020년 추경예산'!B158</f>
        <v>0</v>
      </c>
      <c r="J22" s="14">
        <f>SUM(I22/I25)</f>
        <v>0</v>
      </c>
      <c r="K22" s="13">
        <f>'2020년 추경예산'!C158</f>
        <v>0</v>
      </c>
      <c r="L22" s="15">
        <f>SUM(K22/K25)</f>
        <v>0</v>
      </c>
    </row>
    <row r="23" spans="1:12" ht="22.5" customHeight="1">
      <c r="A23" s="53"/>
      <c r="B23" s="44" t="s">
        <v>155</v>
      </c>
      <c r="C23" s="13">
        <f>SUM(C15:C22)</f>
        <v>0</v>
      </c>
      <c r="D23" s="14">
        <f>C23/C25</f>
        <v>0</v>
      </c>
      <c r="E23" s="13">
        <f>SUM(E15:E22)</f>
        <v>0</v>
      </c>
      <c r="F23" s="14">
        <f>E23/E25</f>
        <v>0</v>
      </c>
      <c r="G23" s="55"/>
      <c r="H23" s="44" t="s">
        <v>155</v>
      </c>
      <c r="I23" s="13">
        <f>SUM(I15:I22)</f>
        <v>12600000</v>
      </c>
      <c r="J23" s="14">
        <f>I23/I25</f>
        <v>0.01913188808783235</v>
      </c>
      <c r="K23" s="13">
        <f>SUM(K15:K22)</f>
        <v>0</v>
      </c>
      <c r="L23" s="15">
        <f>K23/K25</f>
        <v>0</v>
      </c>
    </row>
    <row r="24" spans="1:12" ht="33">
      <c r="A24" s="28" t="s">
        <v>159</v>
      </c>
      <c r="B24" s="12" t="s">
        <v>160</v>
      </c>
      <c r="C24" s="29">
        <f>'2020년 추경예산'!B63</f>
        <v>58486332</v>
      </c>
      <c r="D24" s="30">
        <f>C24/C25</f>
        <v>0.08880586972157205</v>
      </c>
      <c r="E24" s="29">
        <f>'2020년 추경예산'!C63</f>
        <v>9363098</v>
      </c>
      <c r="F24" s="31">
        <f>E24/E25</f>
        <v>0.028419261692245727</v>
      </c>
      <c r="G24" s="32" t="s">
        <v>161</v>
      </c>
      <c r="H24" s="12" t="s">
        <v>162</v>
      </c>
      <c r="I24" s="29">
        <f>'2020년 추경예산'!B160</f>
        <v>9986332</v>
      </c>
      <c r="J24" s="31">
        <f>I24/I25</f>
        <v>0.01516328462158246</v>
      </c>
      <c r="K24" s="29">
        <f>'2020년 추경예산'!C160</f>
        <v>8463098</v>
      </c>
      <c r="L24" s="33">
        <f>K24/K25</f>
        <v>0.025687544527369193</v>
      </c>
    </row>
    <row r="25" spans="1:12" ht="21" customHeight="1">
      <c r="A25" s="49" t="s">
        <v>163</v>
      </c>
      <c r="B25" s="50"/>
      <c r="C25" s="17">
        <f>SUM(C14,C23,C24)</f>
        <v>658586332</v>
      </c>
      <c r="D25" s="18">
        <f>C25/C25</f>
        <v>1</v>
      </c>
      <c r="E25" s="17">
        <f>SUM(E14,E23,E24)</f>
        <v>329463098</v>
      </c>
      <c r="F25" s="19">
        <f>E25/E25</f>
        <v>1</v>
      </c>
      <c r="G25" s="20"/>
      <c r="H25" s="43" t="s">
        <v>164</v>
      </c>
      <c r="I25" s="21">
        <f>SUM(I14,I23,I24)</f>
        <v>658586332</v>
      </c>
      <c r="J25" s="18">
        <f>I25/I25</f>
        <v>1</v>
      </c>
      <c r="K25" s="21">
        <f>SUM(K14,K23,K24)</f>
        <v>329463098</v>
      </c>
      <c r="L25" s="22">
        <f>K25/K25</f>
        <v>1</v>
      </c>
    </row>
  </sheetData>
  <sheetProtection/>
  <mergeCells count="14">
    <mergeCell ref="A2:L3"/>
    <mergeCell ref="A5:F5"/>
    <mergeCell ref="G5:L5"/>
    <mergeCell ref="A6:B7"/>
    <mergeCell ref="C6:D6"/>
    <mergeCell ref="E6:F6"/>
    <mergeCell ref="G6:H7"/>
    <mergeCell ref="I6:J6"/>
    <mergeCell ref="K6:L6"/>
    <mergeCell ref="A8:A14"/>
    <mergeCell ref="G8:G14"/>
    <mergeCell ref="A15:A23"/>
    <mergeCell ref="G15:G23"/>
    <mergeCell ref="A25:B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1.421875" style="0" customWidth="1"/>
    <col min="2" max="4" width="22.7109375" style="0" customWidth="1"/>
    <col min="6" max="6" width="11.8515625" style="0" bestFit="1" customWidth="1"/>
  </cols>
  <sheetData>
    <row r="1" spans="1:4" ht="25.5">
      <c r="A1" s="61" t="s">
        <v>141</v>
      </c>
      <c r="B1" s="61"/>
      <c r="C1" s="61"/>
      <c r="D1" s="61"/>
    </row>
    <row r="2" spans="1:4" ht="16.5">
      <c r="A2" s="62" t="s">
        <v>170</v>
      </c>
      <c r="B2" s="62"/>
      <c r="C2" s="62"/>
      <c r="D2" s="62"/>
    </row>
    <row r="3" spans="1:4" ht="3" customHeight="1">
      <c r="A3" s="1"/>
      <c r="B3" s="2" t="s">
        <v>142</v>
      </c>
      <c r="C3" s="3"/>
      <c r="D3" s="3"/>
    </row>
    <row r="4" spans="1:4" ht="16.5">
      <c r="A4" t="s">
        <v>145</v>
      </c>
      <c r="D4" s="9" t="s">
        <v>144</v>
      </c>
    </row>
    <row r="5" spans="1:4" ht="30.75" customHeight="1">
      <c r="A5" s="4" t="s">
        <v>0</v>
      </c>
      <c r="B5" s="4" t="s">
        <v>172</v>
      </c>
      <c r="C5" s="4" t="s">
        <v>171</v>
      </c>
      <c r="D5" s="4" t="s">
        <v>143</v>
      </c>
    </row>
    <row r="6" spans="1:4" ht="16.5" customHeight="1">
      <c r="A6" s="5" t="s">
        <v>1</v>
      </c>
      <c r="B6" s="6">
        <f>B7+B12</f>
        <v>540100000</v>
      </c>
      <c r="C6" s="6">
        <f>C7+C12</f>
        <v>600100000</v>
      </c>
      <c r="D6" s="6">
        <f>D7+D12</f>
        <v>-60000000</v>
      </c>
    </row>
    <row r="7" spans="1:4" ht="16.5" customHeight="1">
      <c r="A7" s="5" t="s">
        <v>2</v>
      </c>
      <c r="B7" s="6">
        <f>B8+B9+B10+B11</f>
        <v>240000000</v>
      </c>
      <c r="C7" s="6">
        <f>C8+C9+C10+C11</f>
        <v>300000000</v>
      </c>
      <c r="D7" s="6">
        <f>D8+D9+D10+D11</f>
        <v>-60000000</v>
      </c>
    </row>
    <row r="8" spans="1:4" ht="16.5" customHeight="1">
      <c r="A8" s="5" t="s">
        <v>3</v>
      </c>
      <c r="B8" s="7">
        <v>0</v>
      </c>
      <c r="C8" s="7">
        <v>0</v>
      </c>
      <c r="D8" s="7">
        <f>SUM(B8-C8)</f>
        <v>0</v>
      </c>
    </row>
    <row r="9" spans="1:4" ht="16.5" customHeight="1">
      <c r="A9" s="5" t="s">
        <v>4</v>
      </c>
      <c r="B9" s="7">
        <v>240000000</v>
      </c>
      <c r="C9" s="39">
        <v>300000000</v>
      </c>
      <c r="D9" s="7">
        <f>SUM(B9-C9)</f>
        <v>-60000000</v>
      </c>
    </row>
    <row r="10" spans="1:4" ht="16.5" customHeight="1">
      <c r="A10" s="5" t="s">
        <v>5</v>
      </c>
      <c r="B10" s="7">
        <v>0</v>
      </c>
      <c r="C10" s="7">
        <v>0</v>
      </c>
      <c r="D10" s="7">
        <f>SUM(B10-C10)</f>
        <v>0</v>
      </c>
    </row>
    <row r="11" spans="1:4" ht="16.5" customHeight="1">
      <c r="A11" s="5" t="s">
        <v>6</v>
      </c>
      <c r="B11" s="7">
        <v>0</v>
      </c>
      <c r="C11" s="7">
        <v>0</v>
      </c>
      <c r="D11" s="7">
        <f>SUM(B11-C11)</f>
        <v>0</v>
      </c>
    </row>
    <row r="12" spans="1:4" ht="16.5" customHeight="1">
      <c r="A12" s="5" t="s">
        <v>7</v>
      </c>
      <c r="B12" s="6">
        <f>B13+B17+B21+B25+B26+B27</f>
        <v>300100000</v>
      </c>
      <c r="C12" s="6">
        <f>C13+C17+C21+C25+C26+C27</f>
        <v>300100000</v>
      </c>
      <c r="D12" s="6">
        <f>D13+D17+D21+D25+D26+D27</f>
        <v>0</v>
      </c>
    </row>
    <row r="13" spans="1:4" ht="16.5" customHeight="1">
      <c r="A13" s="5" t="s">
        <v>8</v>
      </c>
      <c r="B13" s="6">
        <f>B14+B15+B16</f>
        <v>200000000</v>
      </c>
      <c r="C13" s="6">
        <f>C14+C15+C16</f>
        <v>200000000</v>
      </c>
      <c r="D13" s="6">
        <f>D14+D15+D16</f>
        <v>0</v>
      </c>
    </row>
    <row r="14" spans="1:4" ht="16.5" customHeight="1">
      <c r="A14" s="5" t="s">
        <v>9</v>
      </c>
      <c r="B14" s="7">
        <v>200000000</v>
      </c>
      <c r="C14" s="39">
        <v>200000000</v>
      </c>
      <c r="D14" s="7">
        <f>SUM(B14-C14)</f>
        <v>0</v>
      </c>
    </row>
    <row r="15" spans="1:6" ht="16.5" customHeight="1">
      <c r="A15" s="5" t="s">
        <v>10</v>
      </c>
      <c r="B15" s="7">
        <v>0</v>
      </c>
      <c r="C15" s="7">
        <v>0</v>
      </c>
      <c r="D15" s="7">
        <f>SUM(B15-C15)</f>
        <v>0</v>
      </c>
      <c r="F15" s="41"/>
    </row>
    <row r="16" spans="1:6" ht="16.5" customHeight="1">
      <c r="A16" s="5" t="s">
        <v>11</v>
      </c>
      <c r="B16" s="7">
        <v>0</v>
      </c>
      <c r="C16" s="7">
        <v>0</v>
      </c>
      <c r="D16" s="7">
        <f>SUM(B16-C16)</f>
        <v>0</v>
      </c>
      <c r="F16" s="41">
        <v>12532170</v>
      </c>
    </row>
    <row r="17" spans="1:6" ht="16.5" customHeight="1">
      <c r="A17" s="5" t="s">
        <v>12</v>
      </c>
      <c r="B17" s="6">
        <f>B18+B19+B20</f>
        <v>0</v>
      </c>
      <c r="C17" s="6">
        <f>C18+C19+C20</f>
        <v>0</v>
      </c>
      <c r="D17" s="6">
        <f>D18+D19+D20</f>
        <v>0</v>
      </c>
      <c r="F17" s="41">
        <v>45900000</v>
      </c>
    </row>
    <row r="18" spans="1:6" ht="16.5" customHeight="1">
      <c r="A18" s="5" t="s">
        <v>13</v>
      </c>
      <c r="B18" s="7">
        <v>0</v>
      </c>
      <c r="C18" s="7">
        <v>0</v>
      </c>
      <c r="D18" s="7">
        <f>SUM(B18-C18)</f>
        <v>0</v>
      </c>
      <c r="F18" s="41">
        <v>9737780</v>
      </c>
    </row>
    <row r="19" spans="1:6" ht="16.5" customHeight="1">
      <c r="A19" s="5" t="s">
        <v>14</v>
      </c>
      <c r="B19" s="7">
        <v>0</v>
      </c>
      <c r="C19" s="7">
        <v>0</v>
      </c>
      <c r="D19" s="7">
        <f>SUM(B19-C19)</f>
        <v>0</v>
      </c>
      <c r="F19" s="41">
        <v>280000</v>
      </c>
    </row>
    <row r="20" spans="1:6" ht="16.5" customHeight="1">
      <c r="A20" s="5" t="s">
        <v>15</v>
      </c>
      <c r="B20" s="7">
        <v>0</v>
      </c>
      <c r="C20" s="7">
        <v>0</v>
      </c>
      <c r="D20" s="7">
        <f>SUM(B20-C20)</f>
        <v>0</v>
      </c>
      <c r="F20" s="41">
        <v>4874800</v>
      </c>
    </row>
    <row r="21" spans="1:6" ht="16.5" customHeight="1">
      <c r="A21" s="5" t="s">
        <v>16</v>
      </c>
      <c r="B21" s="6">
        <f>B22+B23+B24</f>
        <v>80000000</v>
      </c>
      <c r="C21" s="6">
        <f>C22+C23+C24</f>
        <v>80000000</v>
      </c>
      <c r="D21" s="6">
        <f>D22+D23+D24</f>
        <v>0</v>
      </c>
      <c r="F21" s="41">
        <v>349490</v>
      </c>
    </row>
    <row r="22" spans="1:6" ht="16.5" customHeight="1">
      <c r="A22" s="5" t="s">
        <v>17</v>
      </c>
      <c r="B22" s="7">
        <v>0</v>
      </c>
      <c r="C22" s="7">
        <v>0</v>
      </c>
      <c r="D22" s="7">
        <f aca="true" t="shared" si="0" ref="D22:D27">SUM(B22-C22)</f>
        <v>0</v>
      </c>
      <c r="F22" s="41">
        <v>40998368</v>
      </c>
    </row>
    <row r="23" spans="1:6" ht="16.5" customHeight="1">
      <c r="A23" s="5" t="s">
        <v>18</v>
      </c>
      <c r="B23" s="7">
        <v>80000000</v>
      </c>
      <c r="C23" s="7">
        <v>80000000</v>
      </c>
      <c r="D23" s="7">
        <f t="shared" si="0"/>
        <v>0</v>
      </c>
      <c r="F23" s="41">
        <v>2238190</v>
      </c>
    </row>
    <row r="24" spans="1:6" ht="16.5" customHeight="1">
      <c r="A24" s="5" t="s">
        <v>19</v>
      </c>
      <c r="B24" s="7">
        <v>0</v>
      </c>
      <c r="C24" s="7">
        <v>0</v>
      </c>
      <c r="D24" s="7">
        <f t="shared" si="0"/>
        <v>0</v>
      </c>
      <c r="F24" s="41">
        <v>1037800</v>
      </c>
    </row>
    <row r="25" spans="1:6" ht="16.5" customHeight="1">
      <c r="A25" s="5" t="s">
        <v>20</v>
      </c>
      <c r="B25" s="7">
        <v>100000</v>
      </c>
      <c r="C25" s="7">
        <v>100000</v>
      </c>
      <c r="D25" s="7">
        <f t="shared" si="0"/>
        <v>0</v>
      </c>
      <c r="F25" s="41">
        <v>18350</v>
      </c>
    </row>
    <row r="26" spans="1:6" ht="16.5" customHeight="1">
      <c r="A26" s="5" t="s">
        <v>21</v>
      </c>
      <c r="B26" s="7">
        <v>0</v>
      </c>
      <c r="C26" s="7">
        <v>0</v>
      </c>
      <c r="D26" s="7">
        <f t="shared" si="0"/>
        <v>0</v>
      </c>
      <c r="F26" s="41">
        <v>6000</v>
      </c>
    </row>
    <row r="27" spans="1:6" ht="16.5" customHeight="1">
      <c r="A27" s="5" t="s">
        <v>22</v>
      </c>
      <c r="B27" s="7">
        <v>20000000</v>
      </c>
      <c r="C27" s="7">
        <v>20000000</v>
      </c>
      <c r="D27" s="7">
        <f t="shared" si="0"/>
        <v>0</v>
      </c>
      <c r="F27" s="41">
        <v>964810</v>
      </c>
    </row>
    <row r="28" spans="1:6" ht="16.5" customHeight="1">
      <c r="A28" s="5" t="s">
        <v>23</v>
      </c>
      <c r="B28" s="6">
        <f>B29+B37+B40+B47</f>
        <v>0</v>
      </c>
      <c r="C28" s="6">
        <f>C29+C37+C40+C47</f>
        <v>0</v>
      </c>
      <c r="D28" s="6">
        <f>D29+D37+D40+D47</f>
        <v>0</v>
      </c>
      <c r="F28" s="41">
        <v>1185000</v>
      </c>
    </row>
    <row r="29" spans="1:6" ht="16.5" customHeight="1">
      <c r="A29" s="5" t="s">
        <v>24</v>
      </c>
      <c r="B29" s="6">
        <f>B30+B31+B32+B33+B34+B35+B36</f>
        <v>0</v>
      </c>
      <c r="C29" s="6">
        <f>C30+C31+C32+C33+C34+C35+C36</f>
        <v>0</v>
      </c>
      <c r="D29" s="6">
        <f>D30+D31+D32+D33+D34+D35+D36</f>
        <v>0</v>
      </c>
      <c r="F29" s="41"/>
    </row>
    <row r="30" spans="1:4" ht="16.5" customHeight="1">
      <c r="A30" s="5" t="s">
        <v>25</v>
      </c>
      <c r="B30" s="7">
        <v>0</v>
      </c>
      <c r="C30" s="7">
        <v>0</v>
      </c>
      <c r="D30" s="7">
        <f aca="true" t="shared" si="1" ref="D30:D36">SUM(B30-C30)</f>
        <v>0</v>
      </c>
    </row>
    <row r="31" spans="1:4" ht="16.5" customHeight="1">
      <c r="A31" s="5" t="s">
        <v>26</v>
      </c>
      <c r="B31" s="7">
        <v>0</v>
      </c>
      <c r="C31" s="7">
        <v>0</v>
      </c>
      <c r="D31" s="7">
        <f t="shared" si="1"/>
        <v>0</v>
      </c>
    </row>
    <row r="32" spans="1:4" ht="16.5" customHeight="1">
      <c r="A32" s="5" t="s">
        <v>27</v>
      </c>
      <c r="B32" s="7">
        <v>0</v>
      </c>
      <c r="C32" s="7">
        <v>0</v>
      </c>
      <c r="D32" s="7">
        <f t="shared" si="1"/>
        <v>0</v>
      </c>
    </row>
    <row r="33" spans="1:4" ht="16.5" customHeight="1">
      <c r="A33" s="5" t="s">
        <v>28</v>
      </c>
      <c r="B33" s="7">
        <v>0</v>
      </c>
      <c r="C33" s="7">
        <v>0</v>
      </c>
      <c r="D33" s="7">
        <f t="shared" si="1"/>
        <v>0</v>
      </c>
    </row>
    <row r="34" spans="1:4" ht="16.5" customHeight="1">
      <c r="A34" s="5" t="s">
        <v>29</v>
      </c>
      <c r="B34" s="7">
        <v>0</v>
      </c>
      <c r="C34" s="7">
        <v>0</v>
      </c>
      <c r="D34" s="7">
        <f t="shared" si="1"/>
        <v>0</v>
      </c>
    </row>
    <row r="35" spans="1:4" ht="16.5" customHeight="1">
      <c r="A35" s="5" t="s">
        <v>30</v>
      </c>
      <c r="B35" s="7">
        <v>0</v>
      </c>
      <c r="C35" s="7">
        <v>0</v>
      </c>
      <c r="D35" s="7">
        <f t="shared" si="1"/>
        <v>0</v>
      </c>
    </row>
    <row r="36" spans="1:4" ht="16.5" customHeight="1">
      <c r="A36" s="5" t="s">
        <v>31</v>
      </c>
      <c r="B36" s="7">
        <v>0</v>
      </c>
      <c r="C36" s="7">
        <v>0</v>
      </c>
      <c r="D36" s="7">
        <f t="shared" si="1"/>
        <v>0</v>
      </c>
    </row>
    <row r="37" spans="1:4" ht="16.5" customHeight="1">
      <c r="A37" s="5" t="s">
        <v>32</v>
      </c>
      <c r="B37" s="6">
        <f>B38+B39</f>
        <v>0</v>
      </c>
      <c r="C37" s="6">
        <f>C38+C39</f>
        <v>0</v>
      </c>
      <c r="D37" s="6">
        <f>D38+D39</f>
        <v>0</v>
      </c>
    </row>
    <row r="38" spans="1:4" ht="16.5" customHeight="1">
      <c r="A38" s="5" t="s">
        <v>33</v>
      </c>
      <c r="B38" s="7">
        <v>0</v>
      </c>
      <c r="C38" s="7">
        <v>0</v>
      </c>
      <c r="D38" s="7">
        <f>SUM(B38-C38)</f>
        <v>0</v>
      </c>
    </row>
    <row r="39" spans="1:4" ht="16.5" customHeight="1">
      <c r="A39" s="5" t="s">
        <v>34</v>
      </c>
      <c r="B39" s="7">
        <v>0</v>
      </c>
      <c r="C39" s="7">
        <v>0</v>
      </c>
      <c r="D39" s="7">
        <f>SUM(B39-C39)</f>
        <v>0</v>
      </c>
    </row>
    <row r="40" spans="1:4" ht="16.5" customHeight="1">
      <c r="A40" s="5" t="s">
        <v>35</v>
      </c>
      <c r="B40" s="6">
        <f>B41+B42+B43+B44+B45+B46</f>
        <v>0</v>
      </c>
      <c r="C40" s="6">
        <f>C41+C42+C43+C44+C45+C46</f>
        <v>0</v>
      </c>
      <c r="D40" s="6">
        <f>D41+D42+D43+D44+D45+D46</f>
        <v>0</v>
      </c>
    </row>
    <row r="41" spans="1:4" ht="16.5" customHeight="1">
      <c r="A41" s="5" t="s">
        <v>36</v>
      </c>
      <c r="B41" s="7">
        <v>0</v>
      </c>
      <c r="C41" s="7">
        <v>0</v>
      </c>
      <c r="D41" s="7">
        <f aca="true" t="shared" si="2" ref="D41:D46">SUM(B41-C41)</f>
        <v>0</v>
      </c>
    </row>
    <row r="42" spans="1:4" ht="16.5" customHeight="1">
      <c r="A42" s="5" t="s">
        <v>37</v>
      </c>
      <c r="B42" s="7">
        <v>0</v>
      </c>
      <c r="C42" s="7">
        <v>0</v>
      </c>
      <c r="D42" s="7">
        <f t="shared" si="2"/>
        <v>0</v>
      </c>
    </row>
    <row r="43" spans="1:4" ht="16.5" customHeight="1">
      <c r="A43" s="5" t="s">
        <v>38</v>
      </c>
      <c r="B43" s="7">
        <v>0</v>
      </c>
      <c r="C43" s="7">
        <v>0</v>
      </c>
      <c r="D43" s="7">
        <f t="shared" si="2"/>
        <v>0</v>
      </c>
    </row>
    <row r="44" spans="1:4" ht="16.5" customHeight="1">
      <c r="A44" s="5" t="s">
        <v>39</v>
      </c>
      <c r="B44" s="7">
        <v>0</v>
      </c>
      <c r="C44" s="7">
        <v>0</v>
      </c>
      <c r="D44" s="7">
        <f t="shared" si="2"/>
        <v>0</v>
      </c>
    </row>
    <row r="45" spans="1:4" ht="16.5" customHeight="1">
      <c r="A45" s="5" t="s">
        <v>40</v>
      </c>
      <c r="B45" s="7">
        <v>0</v>
      </c>
      <c r="C45" s="7">
        <v>0</v>
      </c>
      <c r="D45" s="7">
        <f t="shared" si="2"/>
        <v>0</v>
      </c>
    </row>
    <row r="46" spans="1:4" ht="16.5" customHeight="1">
      <c r="A46" s="5" t="s">
        <v>41</v>
      </c>
      <c r="B46" s="7">
        <v>0</v>
      </c>
      <c r="C46" s="7">
        <v>0</v>
      </c>
      <c r="D46" s="7">
        <f t="shared" si="2"/>
        <v>0</v>
      </c>
    </row>
    <row r="47" spans="1:4" ht="16.5" customHeight="1">
      <c r="A47" s="5" t="s">
        <v>42</v>
      </c>
      <c r="B47" s="6">
        <f>B48+B49+B50</f>
        <v>0</v>
      </c>
      <c r="C47" s="6">
        <f>C48+C49+C50</f>
        <v>0</v>
      </c>
      <c r="D47" s="6">
        <f>D48+D49+D50</f>
        <v>0</v>
      </c>
    </row>
    <row r="48" spans="1:4" ht="16.5" customHeight="1">
      <c r="A48" s="5" t="s">
        <v>43</v>
      </c>
      <c r="B48" s="7">
        <v>0</v>
      </c>
      <c r="C48" s="7">
        <v>0</v>
      </c>
      <c r="D48" s="7">
        <f>SUM(B48-C48)</f>
        <v>0</v>
      </c>
    </row>
    <row r="49" spans="1:4" ht="16.5" customHeight="1">
      <c r="A49" s="5" t="s">
        <v>44</v>
      </c>
      <c r="B49" s="7">
        <v>0</v>
      </c>
      <c r="C49" s="7">
        <v>0</v>
      </c>
      <c r="D49" s="7">
        <f>SUM(B49-C49)</f>
        <v>0</v>
      </c>
    </row>
    <row r="50" spans="1:4" ht="16.5" customHeight="1">
      <c r="A50" s="5" t="s">
        <v>45</v>
      </c>
      <c r="B50" s="7">
        <v>0</v>
      </c>
      <c r="C50" s="7">
        <v>0</v>
      </c>
      <c r="D50" s="7">
        <f>SUM(B50-C50)</f>
        <v>0</v>
      </c>
    </row>
    <row r="51" spans="1:4" ht="16.5" customHeight="1">
      <c r="A51" s="5" t="s">
        <v>46</v>
      </c>
      <c r="B51" s="6">
        <f>B52+B55</f>
        <v>0</v>
      </c>
      <c r="C51" s="6">
        <f>C52+C55</f>
        <v>0</v>
      </c>
      <c r="D51" s="6">
        <f>D52+D55</f>
        <v>0</v>
      </c>
    </row>
    <row r="52" spans="1:4" ht="16.5" customHeight="1">
      <c r="A52" s="5" t="s">
        <v>47</v>
      </c>
      <c r="B52" s="6">
        <f>B53+B54</f>
        <v>0</v>
      </c>
      <c r="C52" s="6">
        <f>C53+C54</f>
        <v>0</v>
      </c>
      <c r="D52" s="6">
        <f>D53+D54</f>
        <v>0</v>
      </c>
    </row>
    <row r="53" spans="1:4" ht="16.5" customHeight="1">
      <c r="A53" s="5" t="s">
        <v>48</v>
      </c>
      <c r="B53" s="7">
        <v>0</v>
      </c>
      <c r="C53" s="7">
        <v>0</v>
      </c>
      <c r="D53" s="7">
        <f>SUM(B53-C53)</f>
        <v>0</v>
      </c>
    </row>
    <row r="54" spans="1:4" ht="16.5" customHeight="1">
      <c r="A54" s="5" t="s">
        <v>49</v>
      </c>
      <c r="B54" s="7">
        <v>0</v>
      </c>
      <c r="C54" s="7">
        <v>0</v>
      </c>
      <c r="D54" s="7">
        <f>SUM(B54-C54)</f>
        <v>0</v>
      </c>
    </row>
    <row r="55" spans="1:4" ht="16.5" customHeight="1">
      <c r="A55" s="5" t="s">
        <v>50</v>
      </c>
      <c r="B55" s="6">
        <f>B56+B57</f>
        <v>0</v>
      </c>
      <c r="C55" s="6">
        <f>C56+C57</f>
        <v>0</v>
      </c>
      <c r="D55" s="6">
        <f>D56+D57</f>
        <v>0</v>
      </c>
    </row>
    <row r="56" spans="1:4" ht="16.5" customHeight="1">
      <c r="A56" s="5" t="s">
        <v>51</v>
      </c>
      <c r="B56" s="7">
        <v>0</v>
      </c>
      <c r="C56" s="7">
        <v>0</v>
      </c>
      <c r="D56" s="7">
        <f>SUM(B56-C56)</f>
        <v>0</v>
      </c>
    </row>
    <row r="57" spans="1:4" ht="16.5" customHeight="1">
      <c r="A57" s="5" t="s">
        <v>52</v>
      </c>
      <c r="B57" s="7">
        <v>0</v>
      </c>
      <c r="C57" s="7">
        <v>0</v>
      </c>
      <c r="D57" s="7">
        <f>SUM(B57-C57)</f>
        <v>0</v>
      </c>
    </row>
    <row r="58" spans="1:4" ht="16.5" customHeight="1">
      <c r="A58" s="5" t="s">
        <v>53</v>
      </c>
      <c r="B58" s="6">
        <f>B59</f>
        <v>0</v>
      </c>
      <c r="C58" s="6">
        <f>C59</f>
        <v>0</v>
      </c>
      <c r="D58" s="6">
        <f>D59</f>
        <v>0</v>
      </c>
    </row>
    <row r="59" spans="1:4" ht="16.5" customHeight="1">
      <c r="A59" s="5" t="s">
        <v>54</v>
      </c>
      <c r="B59" s="6">
        <f>B60+B61+B62</f>
        <v>0</v>
      </c>
      <c r="C59" s="6">
        <f>C60+C61+C62</f>
        <v>0</v>
      </c>
      <c r="D59" s="6">
        <f>D60+D61+D62</f>
        <v>0</v>
      </c>
    </row>
    <row r="60" spans="1:4" ht="16.5" customHeight="1">
      <c r="A60" s="5" t="s">
        <v>55</v>
      </c>
      <c r="B60" s="7">
        <v>0</v>
      </c>
      <c r="C60" s="7">
        <v>0</v>
      </c>
      <c r="D60" s="7">
        <f>SUM(B60-C60)</f>
        <v>0</v>
      </c>
    </row>
    <row r="61" spans="1:4" ht="16.5" customHeight="1">
      <c r="A61" s="5" t="s">
        <v>56</v>
      </c>
      <c r="B61" s="7">
        <v>0</v>
      </c>
      <c r="C61" s="7">
        <v>0</v>
      </c>
      <c r="D61" s="7">
        <f>SUM(B61-C61)</f>
        <v>0</v>
      </c>
    </row>
    <row r="62" spans="1:4" ht="16.5" customHeight="1">
      <c r="A62" s="5" t="s">
        <v>57</v>
      </c>
      <c r="B62" s="7">
        <v>0</v>
      </c>
      <c r="C62" s="7">
        <v>0</v>
      </c>
      <c r="D62" s="7">
        <f>SUM(B62-C62)</f>
        <v>0</v>
      </c>
    </row>
    <row r="63" spans="1:4" ht="16.5" customHeight="1">
      <c r="A63" s="5" t="s">
        <v>58</v>
      </c>
      <c r="B63" s="40">
        <f>SUM(C160)</f>
        <v>9986332</v>
      </c>
      <c r="C63" s="40">
        <v>58486332</v>
      </c>
      <c r="D63" s="7">
        <f>SUM(B63-C63)</f>
        <v>-48500000</v>
      </c>
    </row>
    <row r="64" spans="1:4" ht="16.5" customHeight="1">
      <c r="A64" s="8" t="s">
        <v>59</v>
      </c>
      <c r="B64" s="6">
        <f>B6+B28+B51+B58+B63</f>
        <v>550086332</v>
      </c>
      <c r="C64" s="6">
        <f>C6+C28+C51+C58+C63</f>
        <v>658586332</v>
      </c>
      <c r="D64" s="6">
        <f>D6+D28+D51+D58+D63</f>
        <v>-108500000</v>
      </c>
    </row>
    <row r="65" spans="1:4" ht="16.5" customHeight="1">
      <c r="A65" s="5" t="s">
        <v>60</v>
      </c>
      <c r="B65" s="6">
        <f>B66+B70+B76+B94+B113</f>
        <v>532000000</v>
      </c>
      <c r="C65" s="6">
        <f>C66+C70+C76+C94+C113</f>
        <v>632000000</v>
      </c>
      <c r="D65" s="6">
        <f>D66+D70+D76+D94+D113</f>
        <v>-100000000</v>
      </c>
    </row>
    <row r="66" spans="1:4" ht="16.5" customHeight="1">
      <c r="A66" s="5" t="s">
        <v>61</v>
      </c>
      <c r="B66" s="6">
        <f>B67+B68+B69</f>
        <v>305000000</v>
      </c>
      <c r="C66" s="6">
        <f>C67+C68+C69</f>
        <v>415000000</v>
      </c>
      <c r="D66" s="6">
        <f>D67+D68+D69</f>
        <v>-110000000</v>
      </c>
    </row>
    <row r="67" spans="1:4" ht="16.5" customHeight="1">
      <c r="A67" s="5" t="s">
        <v>62</v>
      </c>
      <c r="B67" s="7">
        <v>235000000</v>
      </c>
      <c r="C67" s="39">
        <v>345000000</v>
      </c>
      <c r="D67" s="7">
        <f>SUM(B67-C67)</f>
        <v>-110000000</v>
      </c>
    </row>
    <row r="68" spans="1:4" ht="16.5" customHeight="1">
      <c r="A68" s="5" t="s">
        <v>63</v>
      </c>
      <c r="B68" s="7">
        <v>70000000</v>
      </c>
      <c r="C68" s="7">
        <v>70000000</v>
      </c>
      <c r="D68" s="7">
        <f>SUM(B68-C68)</f>
        <v>0</v>
      </c>
    </row>
    <row r="69" spans="1:4" ht="16.5" customHeight="1">
      <c r="A69" s="5" t="s">
        <v>64</v>
      </c>
      <c r="B69" s="7">
        <v>0</v>
      </c>
      <c r="C69" s="7">
        <v>0</v>
      </c>
      <c r="D69" s="7">
        <f>SUM(B69-C69)</f>
        <v>0</v>
      </c>
    </row>
    <row r="70" spans="1:4" ht="16.5" customHeight="1">
      <c r="A70" s="5" t="s">
        <v>65</v>
      </c>
      <c r="B70" s="6">
        <f>B71+B72+B73+B74+B75</f>
        <v>93000000</v>
      </c>
      <c r="C70" s="6">
        <f>C71+C72+C73+C74+C75</f>
        <v>93000000</v>
      </c>
      <c r="D70" s="6">
        <f>D71+D72+D73+D74+D75</f>
        <v>0</v>
      </c>
    </row>
    <row r="71" spans="1:4" ht="16.5" customHeight="1">
      <c r="A71" s="5" t="s">
        <v>66</v>
      </c>
      <c r="B71" s="7">
        <v>80000000</v>
      </c>
      <c r="C71" s="7">
        <v>80000000</v>
      </c>
      <c r="D71" s="7">
        <f>SUM(B71-C71)</f>
        <v>0</v>
      </c>
    </row>
    <row r="72" spans="1:4" ht="16.5" customHeight="1">
      <c r="A72" s="5" t="s">
        <v>67</v>
      </c>
      <c r="B72" s="7">
        <v>0</v>
      </c>
      <c r="C72" s="7">
        <v>0</v>
      </c>
      <c r="D72" s="7">
        <f>SUM(B72-C72)</f>
        <v>0</v>
      </c>
    </row>
    <row r="73" spans="1:4" ht="16.5" customHeight="1">
      <c r="A73" s="5" t="s">
        <v>68</v>
      </c>
      <c r="B73" s="7">
        <v>0</v>
      </c>
      <c r="C73" s="7">
        <v>0</v>
      </c>
      <c r="D73" s="7">
        <f>SUM(B73-C73)</f>
        <v>0</v>
      </c>
    </row>
    <row r="74" spans="1:4" ht="16.5" customHeight="1">
      <c r="A74" s="5" t="s">
        <v>69</v>
      </c>
      <c r="B74" s="7">
        <v>5000000</v>
      </c>
      <c r="C74" s="7">
        <v>5000000</v>
      </c>
      <c r="D74" s="7">
        <f>SUM(B74-C74)</f>
        <v>0</v>
      </c>
    </row>
    <row r="75" spans="1:4" ht="16.5" customHeight="1">
      <c r="A75" s="5" t="s">
        <v>70</v>
      </c>
      <c r="B75" s="7">
        <v>8000000</v>
      </c>
      <c r="C75" s="7">
        <v>8000000</v>
      </c>
      <c r="D75" s="7">
        <f>SUM(B75-C75)</f>
        <v>0</v>
      </c>
    </row>
    <row r="76" spans="1:4" ht="16.5" customHeight="1">
      <c r="A76" s="5" t="s">
        <v>71</v>
      </c>
      <c r="B76" s="6">
        <f>B77+B78+B79+B80+B81+B82+B83+B84+B85+B86+B87+B88+B89+B90+B91+B92+B93</f>
        <v>49500000</v>
      </c>
      <c r="C76" s="6">
        <f>C77+C78+C79+C80+C81+C82+C83+C84+C85+C86+C87+C88+C89+C90+C91+C92+C93</f>
        <v>39500000</v>
      </c>
      <c r="D76" s="6">
        <f>D77+D78+D79+D80+D81+D82+D83+D84+D85+D86+D87+D88+D89+D90+D91+D92+D93</f>
        <v>10000000</v>
      </c>
    </row>
    <row r="77" spans="1:4" ht="16.5" customHeight="1">
      <c r="A77" s="5" t="s">
        <v>72</v>
      </c>
      <c r="B77" s="7">
        <v>0</v>
      </c>
      <c r="C77" s="7">
        <v>0</v>
      </c>
      <c r="D77" s="7">
        <f aca="true" t="shared" si="3" ref="D77:D93">SUM(B77-C77)</f>
        <v>0</v>
      </c>
    </row>
    <row r="78" spans="1:4" ht="16.5" customHeight="1">
      <c r="A78" s="5" t="s">
        <v>73</v>
      </c>
      <c r="B78" s="7">
        <v>0</v>
      </c>
      <c r="C78" s="7">
        <v>0</v>
      </c>
      <c r="D78" s="7">
        <f t="shared" si="3"/>
        <v>0</v>
      </c>
    </row>
    <row r="79" spans="1:4" ht="16.5" customHeight="1">
      <c r="A79" s="5" t="s">
        <v>74</v>
      </c>
      <c r="B79" s="7">
        <v>0</v>
      </c>
      <c r="C79" s="7">
        <v>0</v>
      </c>
      <c r="D79" s="7">
        <f t="shared" si="3"/>
        <v>0</v>
      </c>
    </row>
    <row r="80" spans="1:4" ht="16.5" customHeight="1">
      <c r="A80" s="5" t="s">
        <v>75</v>
      </c>
      <c r="B80" s="7">
        <v>0</v>
      </c>
      <c r="C80" s="7">
        <v>0</v>
      </c>
      <c r="D80" s="7">
        <f t="shared" si="3"/>
        <v>0</v>
      </c>
    </row>
    <row r="81" spans="1:4" ht="16.5" customHeight="1">
      <c r="A81" s="5" t="s">
        <v>76</v>
      </c>
      <c r="B81" s="7">
        <v>0</v>
      </c>
      <c r="C81" s="7">
        <v>0</v>
      </c>
      <c r="D81" s="7">
        <f t="shared" si="3"/>
        <v>0</v>
      </c>
    </row>
    <row r="82" spans="1:4" ht="16.5" customHeight="1">
      <c r="A82" s="5" t="s">
        <v>77</v>
      </c>
      <c r="B82" s="7">
        <v>5000000</v>
      </c>
      <c r="C82" s="7">
        <v>5000000</v>
      </c>
      <c r="D82" s="7">
        <f t="shared" si="3"/>
        <v>0</v>
      </c>
    </row>
    <row r="83" spans="1:4" ht="16.5" customHeight="1">
      <c r="A83" s="5" t="s">
        <v>78</v>
      </c>
      <c r="B83" s="7">
        <v>0</v>
      </c>
      <c r="C83" s="7">
        <v>0</v>
      </c>
      <c r="D83" s="7">
        <f t="shared" si="3"/>
        <v>0</v>
      </c>
    </row>
    <row r="84" spans="1:4" ht="16.5" customHeight="1">
      <c r="A84" s="5" t="s">
        <v>79</v>
      </c>
      <c r="B84" s="7">
        <v>0</v>
      </c>
      <c r="C84" s="7">
        <v>0</v>
      </c>
      <c r="D84" s="7">
        <f t="shared" si="3"/>
        <v>0</v>
      </c>
    </row>
    <row r="85" spans="1:4" ht="16.5" customHeight="1">
      <c r="A85" s="5" t="s">
        <v>80</v>
      </c>
      <c r="B85" s="7">
        <v>0</v>
      </c>
      <c r="C85" s="7">
        <v>0</v>
      </c>
      <c r="D85" s="7">
        <f t="shared" si="3"/>
        <v>0</v>
      </c>
    </row>
    <row r="86" spans="1:4" ht="16.5" customHeight="1">
      <c r="A86" s="5" t="s">
        <v>81</v>
      </c>
      <c r="B86" s="7">
        <v>2000000</v>
      </c>
      <c r="C86" s="7">
        <v>2000000</v>
      </c>
      <c r="D86" s="7">
        <f t="shared" si="3"/>
        <v>0</v>
      </c>
    </row>
    <row r="87" spans="1:4" ht="16.5" customHeight="1">
      <c r="A87" s="5" t="s">
        <v>82</v>
      </c>
      <c r="B87" s="7">
        <v>2500000</v>
      </c>
      <c r="C87" s="7">
        <v>2500000</v>
      </c>
      <c r="D87" s="7">
        <f t="shared" si="3"/>
        <v>0</v>
      </c>
    </row>
    <row r="88" spans="1:4" ht="16.5" customHeight="1">
      <c r="A88" s="5" t="s">
        <v>83</v>
      </c>
      <c r="B88" s="7">
        <v>3000000</v>
      </c>
      <c r="C88" s="7">
        <v>3000000</v>
      </c>
      <c r="D88" s="7">
        <f t="shared" si="3"/>
        <v>0</v>
      </c>
    </row>
    <row r="89" spans="1:4" ht="16.5" customHeight="1">
      <c r="A89" s="5" t="s">
        <v>84</v>
      </c>
      <c r="B89" s="7">
        <v>0</v>
      </c>
      <c r="C89" s="7">
        <v>0</v>
      </c>
      <c r="D89" s="7">
        <f t="shared" si="3"/>
        <v>0</v>
      </c>
    </row>
    <row r="90" spans="1:4" ht="16.5" customHeight="1">
      <c r="A90" s="5" t="s">
        <v>85</v>
      </c>
      <c r="B90" s="7">
        <v>7000000</v>
      </c>
      <c r="C90" s="7">
        <v>7000000</v>
      </c>
      <c r="D90" s="7">
        <f t="shared" si="3"/>
        <v>0</v>
      </c>
    </row>
    <row r="91" spans="1:4" ht="16.5" customHeight="1">
      <c r="A91" s="5" t="s">
        <v>86</v>
      </c>
      <c r="B91" s="7">
        <v>0</v>
      </c>
      <c r="C91" s="7">
        <v>0</v>
      </c>
      <c r="D91" s="7">
        <f t="shared" si="3"/>
        <v>0</v>
      </c>
    </row>
    <row r="92" spans="1:4" ht="16.5" customHeight="1">
      <c r="A92" s="5" t="s">
        <v>87</v>
      </c>
      <c r="B92" s="7">
        <v>30000000</v>
      </c>
      <c r="C92" s="7">
        <v>20000000</v>
      </c>
      <c r="D92" s="7">
        <f t="shared" si="3"/>
        <v>10000000</v>
      </c>
    </row>
    <row r="93" spans="1:4" ht="16.5" customHeight="1">
      <c r="A93" s="5" t="s">
        <v>88</v>
      </c>
      <c r="B93" s="7">
        <v>0</v>
      </c>
      <c r="C93" s="7">
        <v>0</v>
      </c>
      <c r="D93" s="7">
        <f t="shared" si="3"/>
        <v>0</v>
      </c>
    </row>
    <row r="94" spans="1:4" ht="16.5" customHeight="1">
      <c r="A94" s="5" t="s">
        <v>89</v>
      </c>
      <c r="B94" s="6">
        <f>B95+B96+B97+B98+B99+B100+B101+B102+B103+B104+B105+B106+B107+B108+B109+B110+B111+B112</f>
        <v>18500000</v>
      </c>
      <c r="C94" s="6">
        <f>C95+C96+C97+C98+C99+C100+C101+C102+C103+C104+C105+C106+C107+C108+C109+C110+C111+C112</f>
        <v>18500000</v>
      </c>
      <c r="D94" s="6">
        <f>D95+D96+D97+D98+D99+D100+D101+D102+D103+D104+D105+D106+D107+D108+D109+D110+D111+D112</f>
        <v>0</v>
      </c>
    </row>
    <row r="95" spans="1:4" ht="16.5" customHeight="1">
      <c r="A95" s="5" t="s">
        <v>72</v>
      </c>
      <c r="B95" s="7">
        <v>0</v>
      </c>
      <c r="C95" s="7">
        <v>0</v>
      </c>
      <c r="D95" s="7">
        <f aca="true" t="shared" si="4" ref="D95:D112">SUM(B95-C95)</f>
        <v>0</v>
      </c>
    </row>
    <row r="96" spans="1:4" ht="16.5" customHeight="1">
      <c r="A96" s="5" t="s">
        <v>73</v>
      </c>
      <c r="B96" s="7">
        <v>0</v>
      </c>
      <c r="C96" s="7">
        <v>0</v>
      </c>
      <c r="D96" s="7">
        <f t="shared" si="4"/>
        <v>0</v>
      </c>
    </row>
    <row r="97" spans="1:4" ht="16.5" customHeight="1">
      <c r="A97" s="5" t="s">
        <v>74</v>
      </c>
      <c r="B97" s="7">
        <v>0</v>
      </c>
      <c r="C97" s="7">
        <v>0</v>
      </c>
      <c r="D97" s="7">
        <f t="shared" si="4"/>
        <v>0</v>
      </c>
    </row>
    <row r="98" spans="1:4" ht="16.5" customHeight="1">
      <c r="A98" s="5" t="s">
        <v>90</v>
      </c>
      <c r="B98" s="7">
        <v>0</v>
      </c>
      <c r="C98" s="7">
        <v>0</v>
      </c>
      <c r="D98" s="7">
        <f t="shared" si="4"/>
        <v>0</v>
      </c>
    </row>
    <row r="99" spans="1:4" ht="16.5" customHeight="1">
      <c r="A99" s="5" t="s">
        <v>76</v>
      </c>
      <c r="B99" s="7">
        <v>0</v>
      </c>
      <c r="C99" s="7">
        <v>0</v>
      </c>
      <c r="D99" s="7">
        <f t="shared" si="4"/>
        <v>0</v>
      </c>
    </row>
    <row r="100" spans="1:4" ht="16.5" customHeight="1">
      <c r="A100" s="5" t="s">
        <v>77</v>
      </c>
      <c r="B100" s="7">
        <v>0</v>
      </c>
      <c r="C100" s="7">
        <v>0</v>
      </c>
      <c r="D100" s="7">
        <f t="shared" si="4"/>
        <v>0</v>
      </c>
    </row>
    <row r="101" spans="1:4" ht="16.5" customHeight="1">
      <c r="A101" s="5" t="s">
        <v>91</v>
      </c>
      <c r="B101" s="7">
        <v>0</v>
      </c>
      <c r="C101" s="7">
        <v>0</v>
      </c>
      <c r="D101" s="7">
        <f t="shared" si="4"/>
        <v>0</v>
      </c>
    </row>
    <row r="102" spans="1:4" ht="16.5" customHeight="1">
      <c r="A102" s="5" t="s">
        <v>78</v>
      </c>
      <c r="B102" s="7">
        <v>0</v>
      </c>
      <c r="C102" s="7">
        <v>0</v>
      </c>
      <c r="D102" s="7">
        <f t="shared" si="4"/>
        <v>0</v>
      </c>
    </row>
    <row r="103" spans="1:4" ht="16.5" customHeight="1">
      <c r="A103" s="5" t="s">
        <v>79</v>
      </c>
      <c r="B103" s="7">
        <v>0</v>
      </c>
      <c r="C103" s="7">
        <v>0</v>
      </c>
      <c r="D103" s="7">
        <f t="shared" si="4"/>
        <v>0</v>
      </c>
    </row>
    <row r="104" spans="1:4" ht="16.5" customHeight="1">
      <c r="A104" s="5" t="s">
        <v>80</v>
      </c>
      <c r="B104" s="7">
        <v>0</v>
      </c>
      <c r="C104" s="7">
        <v>0</v>
      </c>
      <c r="D104" s="7">
        <f t="shared" si="4"/>
        <v>0</v>
      </c>
    </row>
    <row r="105" spans="1:4" ht="16.5" customHeight="1">
      <c r="A105" s="5" t="s">
        <v>81</v>
      </c>
      <c r="B105" s="7">
        <v>0</v>
      </c>
      <c r="C105" s="7">
        <v>0</v>
      </c>
      <c r="D105" s="7">
        <f t="shared" si="4"/>
        <v>0</v>
      </c>
    </row>
    <row r="106" spans="1:4" ht="16.5" customHeight="1">
      <c r="A106" s="5" t="s">
        <v>82</v>
      </c>
      <c r="B106" s="7">
        <v>0</v>
      </c>
      <c r="C106" s="7">
        <v>0</v>
      </c>
      <c r="D106" s="7">
        <f t="shared" si="4"/>
        <v>0</v>
      </c>
    </row>
    <row r="107" spans="1:4" ht="16.5" customHeight="1">
      <c r="A107" s="5" t="s">
        <v>83</v>
      </c>
      <c r="B107" s="7">
        <v>0</v>
      </c>
      <c r="C107" s="7">
        <v>0</v>
      </c>
      <c r="D107" s="7">
        <f t="shared" si="4"/>
        <v>0</v>
      </c>
    </row>
    <row r="108" spans="1:4" ht="16.5" customHeight="1">
      <c r="A108" s="5" t="s">
        <v>84</v>
      </c>
      <c r="B108" s="7">
        <v>0</v>
      </c>
      <c r="C108" s="7">
        <v>0</v>
      </c>
      <c r="D108" s="7">
        <f t="shared" si="4"/>
        <v>0</v>
      </c>
    </row>
    <row r="109" spans="1:4" ht="16.5" customHeight="1">
      <c r="A109" s="5" t="s">
        <v>85</v>
      </c>
      <c r="B109" s="7">
        <v>6500000</v>
      </c>
      <c r="C109" s="7">
        <v>6500000</v>
      </c>
      <c r="D109" s="7">
        <f t="shared" si="4"/>
        <v>0</v>
      </c>
    </row>
    <row r="110" spans="1:4" ht="16.5" customHeight="1">
      <c r="A110" s="5" t="s">
        <v>86</v>
      </c>
      <c r="B110" s="7">
        <v>5000000</v>
      </c>
      <c r="C110" s="7">
        <v>5000000</v>
      </c>
      <c r="D110" s="7">
        <f t="shared" si="4"/>
        <v>0</v>
      </c>
    </row>
    <row r="111" spans="1:4" ht="16.5" customHeight="1">
      <c r="A111" s="5" t="s">
        <v>92</v>
      </c>
      <c r="B111" s="7">
        <v>5000000</v>
      </c>
      <c r="C111" s="7">
        <v>5000000</v>
      </c>
      <c r="D111" s="7">
        <f t="shared" si="4"/>
        <v>0</v>
      </c>
    </row>
    <row r="112" spans="1:4" ht="16.5" customHeight="1">
      <c r="A112" s="5" t="s">
        <v>88</v>
      </c>
      <c r="B112" s="7">
        <v>2000000</v>
      </c>
      <c r="C112" s="7">
        <v>2000000</v>
      </c>
      <c r="D112" s="7">
        <f t="shared" si="4"/>
        <v>0</v>
      </c>
    </row>
    <row r="113" spans="1:4" ht="16.5" customHeight="1">
      <c r="A113" s="5" t="s">
        <v>93</v>
      </c>
      <c r="B113" s="6">
        <f>B114+B115+B116+B117+B118+B119+B120</f>
        <v>66000000</v>
      </c>
      <c r="C113" s="6">
        <f>C114+C115+C116+C117+C118+C119+C120</f>
        <v>66000000</v>
      </c>
      <c r="D113" s="6">
        <f>D114+D115+D116+D117+D118+D119+D120</f>
        <v>0</v>
      </c>
    </row>
    <row r="114" spans="1:4" ht="16.5" customHeight="1">
      <c r="A114" s="5" t="s">
        <v>94</v>
      </c>
      <c r="B114" s="7">
        <v>60000000</v>
      </c>
      <c r="C114" s="7">
        <v>60000000</v>
      </c>
      <c r="D114" s="7">
        <f aca="true" t="shared" si="5" ref="D114:D120">SUM(B114-C114)</f>
        <v>0</v>
      </c>
    </row>
    <row r="115" spans="1:4" ht="16.5" customHeight="1">
      <c r="A115" s="5" t="s">
        <v>95</v>
      </c>
      <c r="B115" s="7">
        <v>6000000</v>
      </c>
      <c r="C115" s="7">
        <v>6000000</v>
      </c>
      <c r="D115" s="7">
        <f t="shared" si="5"/>
        <v>0</v>
      </c>
    </row>
    <row r="116" spans="1:4" ht="16.5" customHeight="1">
      <c r="A116" s="5" t="s">
        <v>96</v>
      </c>
      <c r="B116" s="7">
        <v>0</v>
      </c>
      <c r="C116" s="7">
        <v>0</v>
      </c>
      <c r="D116" s="7">
        <f t="shared" si="5"/>
        <v>0</v>
      </c>
    </row>
    <row r="117" spans="1:4" ht="16.5" customHeight="1">
      <c r="A117" s="5" t="s">
        <v>97</v>
      </c>
      <c r="B117" s="7">
        <v>0</v>
      </c>
      <c r="C117" s="7">
        <v>0</v>
      </c>
      <c r="D117" s="7">
        <f t="shared" si="5"/>
        <v>0</v>
      </c>
    </row>
    <row r="118" spans="1:4" ht="16.5" customHeight="1">
      <c r="A118" s="5" t="s">
        <v>98</v>
      </c>
      <c r="B118" s="7">
        <v>0</v>
      </c>
      <c r="C118" s="7">
        <v>0</v>
      </c>
      <c r="D118" s="7">
        <f t="shared" si="5"/>
        <v>0</v>
      </c>
    </row>
    <row r="119" spans="1:4" ht="16.5" customHeight="1">
      <c r="A119" s="5" t="s">
        <v>99</v>
      </c>
      <c r="B119" s="7">
        <v>0</v>
      </c>
      <c r="C119" s="7">
        <v>0</v>
      </c>
      <c r="D119" s="7">
        <f t="shared" si="5"/>
        <v>0</v>
      </c>
    </row>
    <row r="120" spans="1:4" ht="16.5" customHeight="1">
      <c r="A120" s="5" t="s">
        <v>100</v>
      </c>
      <c r="B120" s="7">
        <v>0</v>
      </c>
      <c r="C120" s="7">
        <v>0</v>
      </c>
      <c r="D120" s="7">
        <f t="shared" si="5"/>
        <v>0</v>
      </c>
    </row>
    <row r="121" spans="1:4" ht="16.5" customHeight="1">
      <c r="A121" s="5" t="s">
        <v>101</v>
      </c>
      <c r="B121" s="6">
        <f aca="true" t="shared" si="6" ref="B121:D122">B122</f>
        <v>4000000</v>
      </c>
      <c r="C121" s="6">
        <f t="shared" si="6"/>
        <v>4000000</v>
      </c>
      <c r="D121" s="6">
        <f t="shared" si="6"/>
        <v>0</v>
      </c>
    </row>
    <row r="122" spans="1:4" ht="16.5" customHeight="1">
      <c r="A122" s="5" t="s">
        <v>102</v>
      </c>
      <c r="B122" s="6">
        <f t="shared" si="6"/>
        <v>4000000</v>
      </c>
      <c r="C122" s="6">
        <f t="shared" si="6"/>
        <v>4000000</v>
      </c>
      <c r="D122" s="6">
        <f t="shared" si="6"/>
        <v>0</v>
      </c>
    </row>
    <row r="123" spans="1:4" ht="16.5" customHeight="1">
      <c r="A123" s="5" t="s">
        <v>103</v>
      </c>
      <c r="B123" s="7">
        <v>4000000</v>
      </c>
      <c r="C123" s="7">
        <v>4000000</v>
      </c>
      <c r="D123" s="7">
        <f>SUM(B123-C123)</f>
        <v>0</v>
      </c>
    </row>
    <row r="124" spans="1:4" ht="16.5" customHeight="1">
      <c r="A124" s="5" t="s">
        <v>104</v>
      </c>
      <c r="B124" s="6">
        <f>B125+B133+B136+B143</f>
        <v>0</v>
      </c>
      <c r="C124" s="6">
        <f>C125+C133+C136+C143</f>
        <v>12600000</v>
      </c>
      <c r="D124" s="6">
        <f>D125+D133+D136+D143</f>
        <v>-12600000</v>
      </c>
    </row>
    <row r="125" spans="1:4" ht="16.5" customHeight="1">
      <c r="A125" s="5" t="s">
        <v>105</v>
      </c>
      <c r="B125" s="6">
        <f>B126+B127+B128+B129+B130+B131+B132</f>
        <v>0</v>
      </c>
      <c r="C125" s="6">
        <f>C126+C127+C128+C129+C130+C131+C132</f>
        <v>12600000</v>
      </c>
      <c r="D125" s="6">
        <f>D126+D127+D128+D129+D130+D131+D132</f>
        <v>-12600000</v>
      </c>
    </row>
    <row r="126" spans="1:4" ht="16.5" customHeight="1">
      <c r="A126" s="5" t="s">
        <v>106</v>
      </c>
      <c r="B126" s="7">
        <v>0</v>
      </c>
      <c r="C126" s="7">
        <v>0</v>
      </c>
      <c r="D126" s="7">
        <f aca="true" t="shared" si="7" ref="D126:D132">SUM(B126-C126)</f>
        <v>0</v>
      </c>
    </row>
    <row r="127" spans="1:4" ht="16.5" customHeight="1">
      <c r="A127" s="5" t="s">
        <v>107</v>
      </c>
      <c r="B127" s="7">
        <v>0</v>
      </c>
      <c r="C127" s="7">
        <v>0</v>
      </c>
      <c r="D127" s="7">
        <f t="shared" si="7"/>
        <v>0</v>
      </c>
    </row>
    <row r="128" spans="1:4" ht="16.5" customHeight="1">
      <c r="A128" s="5" t="s">
        <v>108</v>
      </c>
      <c r="B128" s="7">
        <v>0</v>
      </c>
      <c r="C128" s="7">
        <v>0</v>
      </c>
      <c r="D128" s="7">
        <f t="shared" si="7"/>
        <v>0</v>
      </c>
    </row>
    <row r="129" spans="1:4" ht="16.5" customHeight="1">
      <c r="A129" s="5" t="s">
        <v>109</v>
      </c>
      <c r="B129" s="7">
        <v>0</v>
      </c>
      <c r="C129" s="7">
        <v>12600000</v>
      </c>
      <c r="D129" s="7">
        <f t="shared" si="7"/>
        <v>-12600000</v>
      </c>
    </row>
    <row r="130" spans="1:4" ht="16.5" customHeight="1">
      <c r="A130" s="5" t="s">
        <v>110</v>
      </c>
      <c r="B130" s="7">
        <v>0</v>
      </c>
      <c r="C130" s="7">
        <v>0</v>
      </c>
      <c r="D130" s="7">
        <f t="shared" si="7"/>
        <v>0</v>
      </c>
    </row>
    <row r="131" spans="1:4" ht="16.5" customHeight="1">
      <c r="A131" s="5" t="s">
        <v>111</v>
      </c>
      <c r="B131" s="7">
        <v>0</v>
      </c>
      <c r="C131" s="7">
        <v>0</v>
      </c>
      <c r="D131" s="7">
        <f t="shared" si="7"/>
        <v>0</v>
      </c>
    </row>
    <row r="132" spans="1:4" ht="16.5" customHeight="1">
      <c r="A132" s="5" t="s">
        <v>112</v>
      </c>
      <c r="B132" s="7">
        <v>0</v>
      </c>
      <c r="C132" s="7">
        <v>0</v>
      </c>
      <c r="D132" s="7">
        <f t="shared" si="7"/>
        <v>0</v>
      </c>
    </row>
    <row r="133" spans="1:4" ht="16.5" customHeight="1">
      <c r="A133" s="5" t="s">
        <v>113</v>
      </c>
      <c r="B133" s="6">
        <f>B134+B135</f>
        <v>0</v>
      </c>
      <c r="C133" s="6">
        <f>C134+C135</f>
        <v>0</v>
      </c>
      <c r="D133" s="6">
        <f>D134+D135</f>
        <v>0</v>
      </c>
    </row>
    <row r="134" spans="1:4" ht="16.5" customHeight="1">
      <c r="A134" s="5" t="s">
        <v>114</v>
      </c>
      <c r="B134" s="7">
        <v>0</v>
      </c>
      <c r="C134" s="7">
        <v>0</v>
      </c>
      <c r="D134" s="7">
        <f>SUM(B134-C134)</f>
        <v>0</v>
      </c>
    </row>
    <row r="135" spans="1:4" ht="16.5" customHeight="1">
      <c r="A135" s="5" t="s">
        <v>115</v>
      </c>
      <c r="B135" s="7">
        <v>0</v>
      </c>
      <c r="C135" s="7">
        <v>0</v>
      </c>
      <c r="D135" s="7">
        <f>SUM(B135-C135)</f>
        <v>0</v>
      </c>
    </row>
    <row r="136" spans="1:4" ht="16.5" customHeight="1">
      <c r="A136" s="5" t="s">
        <v>116</v>
      </c>
      <c r="B136" s="6">
        <f>B137+B138+B139+B140+B141+B142</f>
        <v>0</v>
      </c>
      <c r="C136" s="6">
        <f>C137+C138+C139+C140+C141+C142</f>
        <v>0</v>
      </c>
      <c r="D136" s="6">
        <f>D137+D138+D139+D140+D141+D142</f>
        <v>0</v>
      </c>
    </row>
    <row r="137" spans="1:4" ht="16.5" customHeight="1">
      <c r="A137" s="5" t="s">
        <v>117</v>
      </c>
      <c r="B137" s="7">
        <v>0</v>
      </c>
      <c r="C137" s="7">
        <v>0</v>
      </c>
      <c r="D137" s="7">
        <f aca="true" t="shared" si="8" ref="D137:D142">SUM(B137-C137)</f>
        <v>0</v>
      </c>
    </row>
    <row r="138" spans="1:4" ht="16.5" customHeight="1">
      <c r="A138" s="5" t="s">
        <v>118</v>
      </c>
      <c r="B138" s="7">
        <v>0</v>
      </c>
      <c r="C138" s="7">
        <v>0</v>
      </c>
      <c r="D138" s="7">
        <f t="shared" si="8"/>
        <v>0</v>
      </c>
    </row>
    <row r="139" spans="1:4" ht="16.5" customHeight="1">
      <c r="A139" s="5" t="s">
        <v>119</v>
      </c>
      <c r="B139" s="7">
        <v>0</v>
      </c>
      <c r="C139" s="7">
        <v>0</v>
      </c>
      <c r="D139" s="7">
        <f t="shared" si="8"/>
        <v>0</v>
      </c>
    </row>
    <row r="140" spans="1:4" ht="16.5" customHeight="1">
      <c r="A140" s="5" t="s">
        <v>120</v>
      </c>
      <c r="B140" s="7">
        <v>0</v>
      </c>
      <c r="C140" s="7">
        <v>0</v>
      </c>
      <c r="D140" s="7">
        <f t="shared" si="8"/>
        <v>0</v>
      </c>
    </row>
    <row r="141" spans="1:4" ht="16.5" customHeight="1">
      <c r="A141" s="5" t="s">
        <v>121</v>
      </c>
      <c r="B141" s="7">
        <v>0</v>
      </c>
      <c r="C141" s="7">
        <v>0</v>
      </c>
      <c r="D141" s="7">
        <f t="shared" si="8"/>
        <v>0</v>
      </c>
    </row>
    <row r="142" spans="1:4" ht="16.5" customHeight="1">
      <c r="A142" s="5" t="s">
        <v>122</v>
      </c>
      <c r="B142" s="7">
        <v>0</v>
      </c>
      <c r="C142" s="7">
        <v>0</v>
      </c>
      <c r="D142" s="7">
        <f t="shared" si="8"/>
        <v>0</v>
      </c>
    </row>
    <row r="143" spans="1:4" ht="16.5" customHeight="1">
      <c r="A143" s="5" t="s">
        <v>123</v>
      </c>
      <c r="B143" s="6">
        <f>B144+B145</f>
        <v>0</v>
      </c>
      <c r="C143" s="6">
        <f>C144+C145</f>
        <v>0</v>
      </c>
      <c r="D143" s="6">
        <f>D144+D145</f>
        <v>0</v>
      </c>
    </row>
    <row r="144" spans="1:4" ht="16.5" customHeight="1">
      <c r="A144" s="5" t="s">
        <v>124</v>
      </c>
      <c r="B144" s="7">
        <v>0</v>
      </c>
      <c r="C144" s="7">
        <v>0</v>
      </c>
      <c r="D144" s="7">
        <f>SUM(B144-C144)</f>
        <v>0</v>
      </c>
    </row>
    <row r="145" spans="1:4" ht="16.5" customHeight="1">
      <c r="A145" s="5" t="s">
        <v>125</v>
      </c>
      <c r="B145" s="7">
        <v>0</v>
      </c>
      <c r="C145" s="7">
        <v>0</v>
      </c>
      <c r="D145" s="7">
        <f>SUM(B145-C145)</f>
        <v>0</v>
      </c>
    </row>
    <row r="146" spans="1:4" ht="16.5" customHeight="1">
      <c r="A146" s="5" t="s">
        <v>126</v>
      </c>
      <c r="B146" s="6">
        <f>B147+B150</f>
        <v>0</v>
      </c>
      <c r="C146" s="6">
        <f>C147+C150</f>
        <v>0</v>
      </c>
      <c r="D146" s="6">
        <f>D147+D150</f>
        <v>0</v>
      </c>
    </row>
    <row r="147" spans="1:4" ht="16.5" customHeight="1">
      <c r="A147" s="5" t="s">
        <v>127</v>
      </c>
      <c r="B147" s="6">
        <f>B148+B149</f>
        <v>0</v>
      </c>
      <c r="C147" s="6">
        <f>C148+C149</f>
        <v>0</v>
      </c>
      <c r="D147" s="6">
        <f>D148+D149</f>
        <v>0</v>
      </c>
    </row>
    <row r="148" spans="1:4" ht="16.5" customHeight="1">
      <c r="A148" s="5" t="s">
        <v>128</v>
      </c>
      <c r="B148" s="7">
        <v>0</v>
      </c>
      <c r="C148" s="7">
        <v>0</v>
      </c>
      <c r="D148" s="7">
        <f>SUM(B148-C148)</f>
        <v>0</v>
      </c>
    </row>
    <row r="149" spans="1:4" ht="16.5" customHeight="1">
      <c r="A149" s="5" t="s">
        <v>129</v>
      </c>
      <c r="B149" s="7">
        <v>0</v>
      </c>
      <c r="C149" s="7">
        <v>0</v>
      </c>
      <c r="D149" s="7">
        <f>SUM(B149-C149)</f>
        <v>0</v>
      </c>
    </row>
    <row r="150" spans="1:4" ht="16.5" customHeight="1">
      <c r="A150" s="5" t="s">
        <v>130</v>
      </c>
      <c r="B150" s="6">
        <f>B151+B152</f>
        <v>0</v>
      </c>
      <c r="C150" s="6">
        <f>C151+C152</f>
        <v>0</v>
      </c>
      <c r="D150" s="6">
        <f>D151+D152</f>
        <v>0</v>
      </c>
    </row>
    <row r="151" spans="1:4" ht="16.5" customHeight="1">
      <c r="A151" s="5" t="s">
        <v>131</v>
      </c>
      <c r="B151" s="7">
        <v>0</v>
      </c>
      <c r="C151" s="7">
        <v>0</v>
      </c>
      <c r="D151" s="7">
        <f>SUM(B151-C151)</f>
        <v>0</v>
      </c>
    </row>
    <row r="152" spans="1:4" ht="16.5" customHeight="1">
      <c r="A152" s="5" t="s">
        <v>146</v>
      </c>
      <c r="B152" s="7">
        <v>0</v>
      </c>
      <c r="C152" s="7">
        <v>0</v>
      </c>
      <c r="D152" s="7">
        <f>SUM(B152-C152)</f>
        <v>0</v>
      </c>
    </row>
    <row r="153" spans="1:4" ht="16.5" customHeight="1">
      <c r="A153" s="5" t="s">
        <v>132</v>
      </c>
      <c r="B153" s="6">
        <f>B154+B158</f>
        <v>0</v>
      </c>
      <c r="C153" s="6">
        <f>C154+C158</f>
        <v>0</v>
      </c>
      <c r="D153" s="6">
        <f>D154+D158</f>
        <v>0</v>
      </c>
    </row>
    <row r="154" spans="1:4" ht="16.5" customHeight="1">
      <c r="A154" s="5" t="s">
        <v>133</v>
      </c>
      <c r="B154" s="6">
        <f>B155+B156+B157</f>
        <v>0</v>
      </c>
      <c r="C154" s="6">
        <f>C155+C156+C157</f>
        <v>0</v>
      </c>
      <c r="D154" s="6">
        <f>D155+D156+D157</f>
        <v>0</v>
      </c>
    </row>
    <row r="155" spans="1:4" ht="16.5" customHeight="1">
      <c r="A155" s="5" t="s">
        <v>134</v>
      </c>
      <c r="B155" s="7">
        <v>0</v>
      </c>
      <c r="C155" s="7">
        <v>0</v>
      </c>
      <c r="D155" s="7">
        <f>SUM(B155-C155)</f>
        <v>0</v>
      </c>
    </row>
    <row r="156" spans="1:4" ht="16.5" customHeight="1">
      <c r="A156" s="5" t="s">
        <v>135</v>
      </c>
      <c r="B156" s="7">
        <v>0</v>
      </c>
      <c r="C156" s="7">
        <v>0</v>
      </c>
      <c r="D156" s="7">
        <f>SUM(B156-C156)</f>
        <v>0</v>
      </c>
    </row>
    <row r="157" spans="1:4" ht="16.5" customHeight="1">
      <c r="A157" s="5" t="s">
        <v>136</v>
      </c>
      <c r="B157" s="7">
        <v>0</v>
      </c>
      <c r="C157" s="7">
        <v>0</v>
      </c>
      <c r="D157" s="7">
        <f>SUM(B157-C157)</f>
        <v>0</v>
      </c>
    </row>
    <row r="158" spans="1:4" ht="16.5" customHeight="1">
      <c r="A158" s="5" t="s">
        <v>137</v>
      </c>
      <c r="B158" s="6">
        <f>B159</f>
        <v>0</v>
      </c>
      <c r="C158" s="6">
        <f>C159</f>
        <v>0</v>
      </c>
      <c r="D158" s="6">
        <f>D159</f>
        <v>0</v>
      </c>
    </row>
    <row r="159" spans="1:4" ht="16.5" customHeight="1">
      <c r="A159" s="5" t="s">
        <v>138</v>
      </c>
      <c r="B159" s="7">
        <v>0</v>
      </c>
      <c r="C159" s="7">
        <v>0</v>
      </c>
      <c r="D159" s="7">
        <f>SUM(B159-C159)</f>
        <v>0</v>
      </c>
    </row>
    <row r="160" spans="1:4" ht="16.5" customHeight="1">
      <c r="A160" s="5" t="s">
        <v>139</v>
      </c>
      <c r="B160" s="7">
        <v>14086332</v>
      </c>
      <c r="C160" s="7">
        <v>9986332</v>
      </c>
      <c r="D160" s="7">
        <f>SUM(B160-C160)</f>
        <v>4100000</v>
      </c>
    </row>
    <row r="161" spans="1:4" ht="16.5" customHeight="1">
      <c r="A161" s="8" t="s">
        <v>140</v>
      </c>
      <c r="B161" s="6">
        <f>B65+B121+B124+B146+B153+B160</f>
        <v>550086332</v>
      </c>
      <c r="C161" s="6">
        <f>C65+C121+C124+C146+C153+C160</f>
        <v>658586332</v>
      </c>
      <c r="D161" s="6">
        <f>D65+D121+D124+D146+D153+D160</f>
        <v>-108500000</v>
      </c>
    </row>
    <row r="162" spans="2:3" ht="16.5">
      <c r="B162" s="24">
        <f>SUM(B64-B161)</f>
        <v>0</v>
      </c>
      <c r="C162" s="24">
        <f>SUM(C64-C161)</f>
        <v>0</v>
      </c>
    </row>
  </sheetData>
  <sheetProtection/>
  <protectedRanges>
    <protectedRange sqref="B67:B69" name="범위2_1"/>
    <protectedRange sqref="B111:B112 B114:B120" name="범위3_1_1_1_1"/>
    <protectedRange sqref="C8:C11 C14:C16 C18:C20 C22:C27 C30:C36 C38:C39 C41:C46 C48:C50 C53:C54 C56:C57 C60:C63" name="범위1_1_1_1_1"/>
    <protectedRange sqref="C67:C69 C71:C75 C77:C93 C95:C110" name="범위2_1_1_1"/>
    <protectedRange sqref="C114:C120 C123 C126:C132 C134:C135 C137:C142 C144:C145 C148:C149 C151:C152 C155:C157 C159:C160 C111:C112" name="범위3_1_1_1"/>
  </protectedRanges>
  <mergeCells count="2">
    <mergeCell ref="A1:D1"/>
    <mergeCell ref="A2:D2"/>
  </mergeCells>
  <dataValidations count="1">
    <dataValidation type="custom" allowBlank="1" showInputMessage="1" showErrorMessage="1" sqref="B6:D161">
      <formula1>ISNUMBER(B6:B161)</formula1>
    </dataValidation>
  </dataValidation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1.421875" style="0" customWidth="1"/>
    <col min="2" max="4" width="22.7109375" style="0" customWidth="1"/>
  </cols>
  <sheetData>
    <row r="1" spans="1:4" ht="25.5">
      <c r="A1" s="61" t="s">
        <v>141</v>
      </c>
      <c r="B1" s="61"/>
      <c r="C1" s="61"/>
      <c r="D1" s="61"/>
    </row>
    <row r="2" spans="1:4" ht="16.5">
      <c r="A2" s="62" t="s">
        <v>168</v>
      </c>
      <c r="B2" s="62"/>
      <c r="C2" s="62"/>
      <c r="D2" s="62"/>
    </row>
    <row r="3" spans="1:4" ht="16.5">
      <c r="A3" s="1"/>
      <c r="B3" s="2" t="s">
        <v>142</v>
      </c>
      <c r="C3" s="3"/>
      <c r="D3" s="3"/>
    </row>
    <row r="4" spans="1:4" ht="16.5">
      <c r="A4" t="s">
        <v>145</v>
      </c>
      <c r="D4" s="9" t="s">
        <v>144</v>
      </c>
    </row>
    <row r="5" spans="1:4" ht="22.5">
      <c r="A5" s="4" t="s">
        <v>0</v>
      </c>
      <c r="B5" s="4" t="s">
        <v>171</v>
      </c>
      <c r="C5" s="4" t="s">
        <v>169</v>
      </c>
      <c r="D5" s="4" t="s">
        <v>143</v>
      </c>
    </row>
    <row r="6" spans="1:4" ht="16.5">
      <c r="A6" s="5" t="s">
        <v>1</v>
      </c>
      <c r="B6" s="6">
        <f>B7+B12</f>
        <v>600100000</v>
      </c>
      <c r="C6" s="6">
        <f>C7+C12</f>
        <v>320100000</v>
      </c>
      <c r="D6" s="6">
        <f>D7+D12</f>
        <v>280000000</v>
      </c>
    </row>
    <row r="7" spans="1:4" ht="16.5">
      <c r="A7" s="5" t="s">
        <v>2</v>
      </c>
      <c r="B7" s="6">
        <f>B8+B9+B10+B11</f>
        <v>300000000</v>
      </c>
      <c r="C7" s="6">
        <f>C8+C9+C10+C11</f>
        <v>100000000</v>
      </c>
      <c r="D7" s="6">
        <f>D8+D9+D10+D11</f>
        <v>200000000</v>
      </c>
    </row>
    <row r="8" spans="1:4" ht="16.5">
      <c r="A8" s="5" t="s">
        <v>3</v>
      </c>
      <c r="B8" s="7">
        <v>0</v>
      </c>
      <c r="C8" s="7">
        <v>0</v>
      </c>
      <c r="D8" s="7">
        <f>SUM(B8-C8)</f>
        <v>0</v>
      </c>
    </row>
    <row r="9" spans="1:4" ht="16.5">
      <c r="A9" s="5" t="s">
        <v>167</v>
      </c>
      <c r="B9" s="39">
        <v>300000000</v>
      </c>
      <c r="C9" s="7">
        <v>100000000</v>
      </c>
      <c r="D9" s="7">
        <f>SUM(B9-C9)</f>
        <v>200000000</v>
      </c>
    </row>
    <row r="10" spans="1:4" ht="16.5">
      <c r="A10" s="5" t="s">
        <v>5</v>
      </c>
      <c r="B10" s="7">
        <v>0</v>
      </c>
      <c r="C10" s="7">
        <v>0</v>
      </c>
      <c r="D10" s="7">
        <f>SUM(B10-C10)</f>
        <v>0</v>
      </c>
    </row>
    <row r="11" spans="1:4" ht="16.5">
      <c r="A11" s="5" t="s">
        <v>6</v>
      </c>
      <c r="B11" s="7">
        <v>0</v>
      </c>
      <c r="C11" s="7">
        <v>0</v>
      </c>
      <c r="D11" s="7">
        <f>SUM(B11-C11)</f>
        <v>0</v>
      </c>
    </row>
    <row r="12" spans="1:4" ht="16.5">
      <c r="A12" s="5" t="s">
        <v>7</v>
      </c>
      <c r="B12" s="6">
        <f>B13+B17+B21+B25+B26+B27</f>
        <v>300100000</v>
      </c>
      <c r="C12" s="6">
        <f>C13+C17+C21+C25+C26+C27</f>
        <v>220100000</v>
      </c>
      <c r="D12" s="6">
        <f>D13+D17+D21+D25+D26+D27</f>
        <v>80000000</v>
      </c>
    </row>
    <row r="13" spans="1:4" ht="16.5">
      <c r="A13" s="5" t="s">
        <v>8</v>
      </c>
      <c r="B13" s="6">
        <f>B14+B15+B16</f>
        <v>200000000</v>
      </c>
      <c r="C13" s="6">
        <f>C14+C15+C16</f>
        <v>200000000</v>
      </c>
      <c r="D13" s="6">
        <f>D14+D15+D16</f>
        <v>0</v>
      </c>
    </row>
    <row r="14" spans="1:4" ht="16.5">
      <c r="A14" s="5" t="s">
        <v>9</v>
      </c>
      <c r="B14" s="39">
        <v>200000000</v>
      </c>
      <c r="C14" s="7">
        <v>200000000</v>
      </c>
      <c r="D14" s="7">
        <f>SUM(B14-C14)</f>
        <v>0</v>
      </c>
    </row>
    <row r="15" spans="1:4" ht="16.5">
      <c r="A15" s="5" t="s">
        <v>10</v>
      </c>
      <c r="B15" s="7">
        <v>0</v>
      </c>
      <c r="C15" s="7">
        <v>0</v>
      </c>
      <c r="D15" s="7">
        <f>SUM(B15-C15)</f>
        <v>0</v>
      </c>
    </row>
    <row r="16" spans="1:4" ht="16.5">
      <c r="A16" s="5" t="s">
        <v>11</v>
      </c>
      <c r="B16" s="7">
        <v>0</v>
      </c>
      <c r="C16" s="7">
        <v>0</v>
      </c>
      <c r="D16" s="7">
        <f>SUM(B16-C16)</f>
        <v>0</v>
      </c>
    </row>
    <row r="17" spans="1:4" ht="16.5">
      <c r="A17" s="5" t="s">
        <v>12</v>
      </c>
      <c r="B17" s="6">
        <f>B18+B19+B20</f>
        <v>0</v>
      </c>
      <c r="C17" s="6">
        <f>C18+C19+C20</f>
        <v>0</v>
      </c>
      <c r="D17" s="6">
        <f>D18+D19+D20</f>
        <v>0</v>
      </c>
    </row>
    <row r="18" spans="1:4" ht="16.5">
      <c r="A18" s="5" t="s">
        <v>13</v>
      </c>
      <c r="B18" s="7">
        <v>0</v>
      </c>
      <c r="C18" s="7">
        <v>0</v>
      </c>
      <c r="D18" s="7">
        <f>SUM(B18-C18)</f>
        <v>0</v>
      </c>
    </row>
    <row r="19" spans="1:4" ht="16.5">
      <c r="A19" s="5" t="s">
        <v>14</v>
      </c>
      <c r="B19" s="7">
        <v>0</v>
      </c>
      <c r="C19" s="7">
        <v>0</v>
      </c>
      <c r="D19" s="7">
        <f>SUM(B19-C19)</f>
        <v>0</v>
      </c>
    </row>
    <row r="20" spans="1:4" ht="16.5">
      <c r="A20" s="5" t="s">
        <v>15</v>
      </c>
      <c r="B20" s="7">
        <v>0</v>
      </c>
      <c r="C20" s="7">
        <v>0</v>
      </c>
      <c r="D20" s="7">
        <f>SUM(B20-C20)</f>
        <v>0</v>
      </c>
    </row>
    <row r="21" spans="1:4" ht="16.5">
      <c r="A21" s="5" t="s">
        <v>16</v>
      </c>
      <c r="B21" s="6">
        <f>B22+B23+B24</f>
        <v>80000000</v>
      </c>
      <c r="C21" s="6">
        <f>C22+C23+C24</f>
        <v>0</v>
      </c>
      <c r="D21" s="6">
        <f>D22+D23+D24</f>
        <v>80000000</v>
      </c>
    </row>
    <row r="22" spans="1:4" ht="16.5">
      <c r="A22" s="5" t="s">
        <v>17</v>
      </c>
      <c r="B22" s="7">
        <v>0</v>
      </c>
      <c r="C22" s="7">
        <v>0</v>
      </c>
      <c r="D22" s="7">
        <f aca="true" t="shared" si="0" ref="D22:D27">SUM(B22-C22)</f>
        <v>0</v>
      </c>
    </row>
    <row r="23" spans="1:4" ht="16.5">
      <c r="A23" s="5" t="s">
        <v>18</v>
      </c>
      <c r="B23" s="7">
        <v>80000000</v>
      </c>
      <c r="C23" s="7">
        <v>0</v>
      </c>
      <c r="D23" s="7">
        <f t="shared" si="0"/>
        <v>80000000</v>
      </c>
    </row>
    <row r="24" spans="1:4" ht="16.5">
      <c r="A24" s="5" t="s">
        <v>19</v>
      </c>
      <c r="B24" s="7">
        <v>0</v>
      </c>
      <c r="C24" s="7">
        <v>0</v>
      </c>
      <c r="D24" s="7">
        <f t="shared" si="0"/>
        <v>0</v>
      </c>
    </row>
    <row r="25" spans="1:4" ht="16.5">
      <c r="A25" s="5" t="s">
        <v>20</v>
      </c>
      <c r="B25" s="7">
        <v>100000</v>
      </c>
      <c r="C25" s="7">
        <v>100000</v>
      </c>
      <c r="D25" s="7">
        <f t="shared" si="0"/>
        <v>0</v>
      </c>
    </row>
    <row r="26" spans="1:4" ht="16.5">
      <c r="A26" s="5" t="s">
        <v>21</v>
      </c>
      <c r="B26" s="7">
        <v>0</v>
      </c>
      <c r="C26" s="7">
        <v>0</v>
      </c>
      <c r="D26" s="7">
        <f t="shared" si="0"/>
        <v>0</v>
      </c>
    </row>
    <row r="27" spans="1:4" ht="16.5">
      <c r="A27" s="5" t="s">
        <v>22</v>
      </c>
      <c r="B27" s="7">
        <v>20000000</v>
      </c>
      <c r="C27" s="7">
        <v>20000000</v>
      </c>
      <c r="D27" s="7">
        <f t="shared" si="0"/>
        <v>0</v>
      </c>
    </row>
    <row r="28" spans="1:4" ht="16.5">
      <c r="A28" s="5" t="s">
        <v>23</v>
      </c>
      <c r="B28" s="6">
        <f>B29+B37+B40+B47</f>
        <v>0</v>
      </c>
      <c r="C28" s="6">
        <f>C29+C37+C40+C47</f>
        <v>0</v>
      </c>
      <c r="D28" s="6">
        <f>D29+D37+D40+D47</f>
        <v>0</v>
      </c>
    </row>
    <row r="29" spans="1:4" ht="16.5">
      <c r="A29" s="5" t="s">
        <v>24</v>
      </c>
      <c r="B29" s="6">
        <f>B30+B31+B32+B33+B34+B35+B36</f>
        <v>0</v>
      </c>
      <c r="C29" s="6">
        <f>C30+C31+C32+C33+C34+C35+C36</f>
        <v>0</v>
      </c>
      <c r="D29" s="6">
        <f>D30+D31+D32+D33+D34+D35+D36</f>
        <v>0</v>
      </c>
    </row>
    <row r="30" spans="1:4" ht="16.5">
      <c r="A30" s="5" t="s">
        <v>25</v>
      </c>
      <c r="B30" s="7">
        <v>0</v>
      </c>
      <c r="C30" s="7">
        <v>0</v>
      </c>
      <c r="D30" s="7">
        <f aca="true" t="shared" si="1" ref="D30:D36">SUM(B30-C30)</f>
        <v>0</v>
      </c>
    </row>
    <row r="31" spans="1:4" ht="16.5">
      <c r="A31" s="5" t="s">
        <v>26</v>
      </c>
      <c r="B31" s="7">
        <v>0</v>
      </c>
      <c r="C31" s="7">
        <v>0</v>
      </c>
      <c r="D31" s="7">
        <f t="shared" si="1"/>
        <v>0</v>
      </c>
    </row>
    <row r="32" spans="1:4" ht="16.5">
      <c r="A32" s="5" t="s">
        <v>27</v>
      </c>
      <c r="B32" s="7">
        <v>0</v>
      </c>
      <c r="C32" s="7">
        <v>0</v>
      </c>
      <c r="D32" s="7">
        <f t="shared" si="1"/>
        <v>0</v>
      </c>
    </row>
    <row r="33" spans="1:4" ht="16.5">
      <c r="A33" s="5" t="s">
        <v>28</v>
      </c>
      <c r="B33" s="7">
        <v>0</v>
      </c>
      <c r="C33" s="7">
        <v>0</v>
      </c>
      <c r="D33" s="7">
        <f t="shared" si="1"/>
        <v>0</v>
      </c>
    </row>
    <row r="34" spans="1:4" ht="16.5">
      <c r="A34" s="5" t="s">
        <v>29</v>
      </c>
      <c r="B34" s="7">
        <v>0</v>
      </c>
      <c r="C34" s="7">
        <v>0</v>
      </c>
      <c r="D34" s="7">
        <f t="shared" si="1"/>
        <v>0</v>
      </c>
    </row>
    <row r="35" spans="1:4" ht="16.5">
      <c r="A35" s="5" t="s">
        <v>30</v>
      </c>
      <c r="B35" s="7">
        <v>0</v>
      </c>
      <c r="C35" s="7">
        <v>0</v>
      </c>
      <c r="D35" s="7">
        <f t="shared" si="1"/>
        <v>0</v>
      </c>
    </row>
    <row r="36" spans="1:4" ht="16.5">
      <c r="A36" s="5" t="s">
        <v>31</v>
      </c>
      <c r="B36" s="7">
        <v>0</v>
      </c>
      <c r="C36" s="7">
        <v>0</v>
      </c>
      <c r="D36" s="7">
        <f t="shared" si="1"/>
        <v>0</v>
      </c>
    </row>
    <row r="37" spans="1:4" ht="16.5">
      <c r="A37" s="5" t="s">
        <v>32</v>
      </c>
      <c r="B37" s="6">
        <f>B38+B39</f>
        <v>0</v>
      </c>
      <c r="C37" s="6">
        <f>C38+C39</f>
        <v>0</v>
      </c>
      <c r="D37" s="6">
        <f>D38+D39</f>
        <v>0</v>
      </c>
    </row>
    <row r="38" spans="1:4" ht="16.5">
      <c r="A38" s="5" t="s">
        <v>33</v>
      </c>
      <c r="B38" s="7">
        <v>0</v>
      </c>
      <c r="C38" s="7">
        <v>0</v>
      </c>
      <c r="D38" s="7">
        <f>SUM(B38-C38)</f>
        <v>0</v>
      </c>
    </row>
    <row r="39" spans="1:4" ht="16.5">
      <c r="A39" s="5" t="s">
        <v>34</v>
      </c>
      <c r="B39" s="7">
        <v>0</v>
      </c>
      <c r="C39" s="7">
        <v>0</v>
      </c>
      <c r="D39" s="7">
        <f>SUM(B39-C39)</f>
        <v>0</v>
      </c>
    </row>
    <row r="40" spans="1:4" ht="16.5">
      <c r="A40" s="5" t="s">
        <v>35</v>
      </c>
      <c r="B40" s="6">
        <f>B41+B42+B43+B44+B45+B46</f>
        <v>0</v>
      </c>
      <c r="C40" s="6">
        <f>C41+C42+C43+C44+C45+C46</f>
        <v>0</v>
      </c>
      <c r="D40" s="6">
        <f>D41+D42+D43+D44+D45+D46</f>
        <v>0</v>
      </c>
    </row>
    <row r="41" spans="1:4" ht="16.5">
      <c r="A41" s="5" t="s">
        <v>36</v>
      </c>
      <c r="B41" s="7">
        <v>0</v>
      </c>
      <c r="C41" s="7">
        <v>0</v>
      </c>
      <c r="D41" s="7">
        <f aca="true" t="shared" si="2" ref="D41:D46">SUM(B41-C41)</f>
        <v>0</v>
      </c>
    </row>
    <row r="42" spans="1:4" ht="16.5">
      <c r="A42" s="5" t="s">
        <v>37</v>
      </c>
      <c r="B42" s="7">
        <v>0</v>
      </c>
      <c r="C42" s="7">
        <v>0</v>
      </c>
      <c r="D42" s="7">
        <f t="shared" si="2"/>
        <v>0</v>
      </c>
    </row>
    <row r="43" spans="1:4" ht="16.5">
      <c r="A43" s="5" t="s">
        <v>38</v>
      </c>
      <c r="B43" s="7">
        <v>0</v>
      </c>
      <c r="C43" s="7">
        <v>0</v>
      </c>
      <c r="D43" s="7">
        <f t="shared" si="2"/>
        <v>0</v>
      </c>
    </row>
    <row r="44" spans="1:4" ht="16.5">
      <c r="A44" s="5" t="s">
        <v>39</v>
      </c>
      <c r="B44" s="7">
        <v>0</v>
      </c>
      <c r="C44" s="7">
        <v>0</v>
      </c>
      <c r="D44" s="7">
        <f t="shared" si="2"/>
        <v>0</v>
      </c>
    </row>
    <row r="45" spans="1:4" ht="16.5">
      <c r="A45" s="5" t="s">
        <v>40</v>
      </c>
      <c r="B45" s="7">
        <v>0</v>
      </c>
      <c r="C45" s="7">
        <v>0</v>
      </c>
      <c r="D45" s="7">
        <f t="shared" si="2"/>
        <v>0</v>
      </c>
    </row>
    <row r="46" spans="1:4" ht="16.5">
      <c r="A46" s="5" t="s">
        <v>41</v>
      </c>
      <c r="B46" s="7">
        <v>0</v>
      </c>
      <c r="C46" s="7">
        <v>0</v>
      </c>
      <c r="D46" s="7">
        <f t="shared" si="2"/>
        <v>0</v>
      </c>
    </row>
    <row r="47" spans="1:4" ht="16.5">
      <c r="A47" s="5" t="s">
        <v>42</v>
      </c>
      <c r="B47" s="6">
        <f>B48+B49+B50</f>
        <v>0</v>
      </c>
      <c r="C47" s="6">
        <f>C48+C49+C50</f>
        <v>0</v>
      </c>
      <c r="D47" s="6">
        <f>D48+D49+D50</f>
        <v>0</v>
      </c>
    </row>
    <row r="48" spans="1:4" ht="16.5">
      <c r="A48" s="5" t="s">
        <v>43</v>
      </c>
      <c r="B48" s="7">
        <v>0</v>
      </c>
      <c r="C48" s="7">
        <v>0</v>
      </c>
      <c r="D48" s="7">
        <f>SUM(B48-C48)</f>
        <v>0</v>
      </c>
    </row>
    <row r="49" spans="1:4" ht="16.5">
      <c r="A49" s="5" t="s">
        <v>44</v>
      </c>
      <c r="B49" s="7">
        <v>0</v>
      </c>
      <c r="C49" s="7">
        <v>0</v>
      </c>
      <c r="D49" s="7">
        <f>SUM(B49-C49)</f>
        <v>0</v>
      </c>
    </row>
    <row r="50" spans="1:4" ht="16.5">
      <c r="A50" s="5" t="s">
        <v>45</v>
      </c>
      <c r="B50" s="7">
        <v>0</v>
      </c>
      <c r="C50" s="7">
        <v>0</v>
      </c>
      <c r="D50" s="7">
        <f>SUM(B50-C50)</f>
        <v>0</v>
      </c>
    </row>
    <row r="51" spans="1:4" ht="16.5">
      <c r="A51" s="5" t="s">
        <v>46</v>
      </c>
      <c r="B51" s="6">
        <f>B52+B55</f>
        <v>0</v>
      </c>
      <c r="C51" s="6">
        <f>C52+C55</f>
        <v>0</v>
      </c>
      <c r="D51" s="6">
        <f>D52+D55</f>
        <v>0</v>
      </c>
    </row>
    <row r="52" spans="1:4" ht="16.5">
      <c r="A52" s="5" t="s">
        <v>47</v>
      </c>
      <c r="B52" s="6">
        <f>B53+B54</f>
        <v>0</v>
      </c>
      <c r="C52" s="6">
        <f>C53+C54</f>
        <v>0</v>
      </c>
      <c r="D52" s="6">
        <f>D53+D54</f>
        <v>0</v>
      </c>
    </row>
    <row r="53" spans="1:4" ht="16.5">
      <c r="A53" s="5" t="s">
        <v>48</v>
      </c>
      <c r="B53" s="7">
        <v>0</v>
      </c>
      <c r="C53" s="7">
        <v>0</v>
      </c>
      <c r="D53" s="7">
        <f>SUM(B53-C53)</f>
        <v>0</v>
      </c>
    </row>
    <row r="54" spans="1:4" ht="16.5">
      <c r="A54" s="5" t="s">
        <v>49</v>
      </c>
      <c r="B54" s="7">
        <v>0</v>
      </c>
      <c r="C54" s="7">
        <v>0</v>
      </c>
      <c r="D54" s="7">
        <f>SUM(B54-C54)</f>
        <v>0</v>
      </c>
    </row>
    <row r="55" spans="1:4" ht="16.5">
      <c r="A55" s="5" t="s">
        <v>50</v>
      </c>
      <c r="B55" s="6">
        <f>B56+B57</f>
        <v>0</v>
      </c>
      <c r="C55" s="6">
        <f>C56+C57</f>
        <v>0</v>
      </c>
      <c r="D55" s="6">
        <f>D56+D57</f>
        <v>0</v>
      </c>
    </row>
    <row r="56" spans="1:4" ht="16.5">
      <c r="A56" s="5" t="s">
        <v>51</v>
      </c>
      <c r="B56" s="7">
        <v>0</v>
      </c>
      <c r="C56" s="7">
        <v>0</v>
      </c>
      <c r="D56" s="7">
        <f>SUM(B56-C56)</f>
        <v>0</v>
      </c>
    </row>
    <row r="57" spans="1:4" ht="16.5">
      <c r="A57" s="5" t="s">
        <v>52</v>
      </c>
      <c r="B57" s="7">
        <v>0</v>
      </c>
      <c r="C57" s="7">
        <v>0</v>
      </c>
      <c r="D57" s="7">
        <f>SUM(B57-C57)</f>
        <v>0</v>
      </c>
    </row>
    <row r="58" spans="1:4" ht="16.5">
      <c r="A58" s="5" t="s">
        <v>53</v>
      </c>
      <c r="B58" s="6">
        <f>B59</f>
        <v>0</v>
      </c>
      <c r="C58" s="6">
        <f>C59</f>
        <v>0</v>
      </c>
      <c r="D58" s="6">
        <f>D59</f>
        <v>0</v>
      </c>
    </row>
    <row r="59" spans="1:4" ht="16.5">
      <c r="A59" s="5" t="s">
        <v>54</v>
      </c>
      <c r="B59" s="6">
        <f>B60+B61+B62</f>
        <v>0</v>
      </c>
      <c r="C59" s="6">
        <f>C60+C61+C62</f>
        <v>0</v>
      </c>
      <c r="D59" s="6">
        <f>D60+D61+D62</f>
        <v>0</v>
      </c>
    </row>
    <row r="60" spans="1:4" ht="16.5">
      <c r="A60" s="5" t="s">
        <v>55</v>
      </c>
      <c r="B60" s="7">
        <v>0</v>
      </c>
      <c r="C60" s="7">
        <v>0</v>
      </c>
      <c r="D60" s="7">
        <f>SUM(B60-C60)</f>
        <v>0</v>
      </c>
    </row>
    <row r="61" spans="1:4" ht="16.5">
      <c r="A61" s="5" t="s">
        <v>56</v>
      </c>
      <c r="B61" s="7">
        <v>0</v>
      </c>
      <c r="C61" s="7">
        <v>0</v>
      </c>
      <c r="D61" s="7">
        <f>SUM(B61-C61)</f>
        <v>0</v>
      </c>
    </row>
    <row r="62" spans="1:4" ht="16.5">
      <c r="A62" s="5" t="s">
        <v>57</v>
      </c>
      <c r="B62" s="7">
        <v>0</v>
      </c>
      <c r="C62" s="7">
        <v>0</v>
      </c>
      <c r="D62" s="7">
        <f>SUM(B62-C62)</f>
        <v>0</v>
      </c>
    </row>
    <row r="63" spans="1:4" ht="16.5">
      <c r="A63" s="5" t="s">
        <v>58</v>
      </c>
      <c r="B63" s="40">
        <v>58486332</v>
      </c>
      <c r="C63" s="40">
        <v>9363098</v>
      </c>
      <c r="D63" s="7">
        <f>SUM(B63-C63)</f>
        <v>49123234</v>
      </c>
    </row>
    <row r="64" spans="1:4" ht="16.5">
      <c r="A64" s="8" t="s">
        <v>59</v>
      </c>
      <c r="B64" s="6">
        <f>B6+B28+B51+B58+B63</f>
        <v>658586332</v>
      </c>
      <c r="C64" s="6">
        <f>C6+C28+C51+C58+C63</f>
        <v>329463098</v>
      </c>
      <c r="D64" s="6">
        <f>D6+D28+D51+D58+D63</f>
        <v>329123234</v>
      </c>
    </row>
    <row r="65" spans="1:4" ht="16.5">
      <c r="A65" s="5" t="s">
        <v>60</v>
      </c>
      <c r="B65" s="6">
        <f>B66+B70+B76+B94+B113</f>
        <v>632000000</v>
      </c>
      <c r="C65" s="6">
        <f>C66+C70+C76+C94+C113</f>
        <v>317000000</v>
      </c>
      <c r="D65" s="6">
        <f>D66+D70+D76+D94+D113</f>
        <v>315000000</v>
      </c>
    </row>
    <row r="66" spans="1:4" ht="16.5">
      <c r="A66" s="5" t="s">
        <v>61</v>
      </c>
      <c r="B66" s="6">
        <f>B67+B68+B69</f>
        <v>415000000</v>
      </c>
      <c r="C66" s="6">
        <f>C67+C68+C69</f>
        <v>120000000</v>
      </c>
      <c r="D66" s="6">
        <f>D67+D68+D69</f>
        <v>295000000</v>
      </c>
    </row>
    <row r="67" spans="1:4" ht="16.5">
      <c r="A67" s="5" t="s">
        <v>62</v>
      </c>
      <c r="B67" s="39">
        <v>345000000</v>
      </c>
      <c r="C67" s="7">
        <v>95000000</v>
      </c>
      <c r="D67" s="7">
        <f>SUM(B67-C67)</f>
        <v>250000000</v>
      </c>
    </row>
    <row r="68" spans="1:4" ht="16.5">
      <c r="A68" s="5" t="s">
        <v>63</v>
      </c>
      <c r="B68" s="7">
        <v>70000000</v>
      </c>
      <c r="C68" s="7">
        <v>25000000</v>
      </c>
      <c r="D68" s="7">
        <f>SUM(B68-C68)</f>
        <v>45000000</v>
      </c>
    </row>
    <row r="69" spans="1:4" ht="16.5">
      <c r="A69" s="5" t="s">
        <v>64</v>
      </c>
      <c r="B69" s="7">
        <v>0</v>
      </c>
      <c r="C69" s="7">
        <v>0</v>
      </c>
      <c r="D69" s="7">
        <f>SUM(B69-C69)</f>
        <v>0</v>
      </c>
    </row>
    <row r="70" spans="1:4" ht="16.5">
      <c r="A70" s="5" t="s">
        <v>65</v>
      </c>
      <c r="B70" s="6">
        <f>B71+B72+B73+B74+B75</f>
        <v>93000000</v>
      </c>
      <c r="C70" s="6">
        <f>C71+C72+C73+C74+C75</f>
        <v>90000000</v>
      </c>
      <c r="D70" s="6">
        <f>D71+D72+D73+D74+D75</f>
        <v>3000000</v>
      </c>
    </row>
    <row r="71" spans="1:4" ht="16.5">
      <c r="A71" s="5" t="s">
        <v>66</v>
      </c>
      <c r="B71" s="7">
        <v>80000000</v>
      </c>
      <c r="C71" s="7">
        <v>80000000</v>
      </c>
      <c r="D71" s="7">
        <f>SUM(B71-C71)</f>
        <v>0</v>
      </c>
    </row>
    <row r="72" spans="1:4" ht="16.5">
      <c r="A72" s="5" t="s">
        <v>67</v>
      </c>
      <c r="B72" s="7">
        <v>0</v>
      </c>
      <c r="C72" s="7">
        <v>0</v>
      </c>
      <c r="D72" s="7">
        <f>SUM(B72-C72)</f>
        <v>0</v>
      </c>
    </row>
    <row r="73" spans="1:4" ht="16.5">
      <c r="A73" s="5" t="s">
        <v>68</v>
      </c>
      <c r="B73" s="7">
        <v>0</v>
      </c>
      <c r="C73" s="7">
        <v>0</v>
      </c>
      <c r="D73" s="7">
        <f>SUM(B73-C73)</f>
        <v>0</v>
      </c>
    </row>
    <row r="74" spans="1:4" ht="16.5">
      <c r="A74" s="5" t="s">
        <v>69</v>
      </c>
      <c r="B74" s="7">
        <v>5000000</v>
      </c>
      <c r="C74" s="7">
        <v>2000000</v>
      </c>
      <c r="D74" s="7">
        <f>SUM(B74-C74)</f>
        <v>3000000</v>
      </c>
    </row>
    <row r="75" spans="1:4" ht="16.5">
      <c r="A75" s="5" t="s">
        <v>70</v>
      </c>
      <c r="B75" s="7">
        <v>8000000</v>
      </c>
      <c r="C75" s="7">
        <v>8000000</v>
      </c>
      <c r="D75" s="7">
        <f>SUM(B75-C75)</f>
        <v>0</v>
      </c>
    </row>
    <row r="76" spans="1:4" ht="16.5">
      <c r="A76" s="5" t="s">
        <v>71</v>
      </c>
      <c r="B76" s="6">
        <f>B77+B78+B79+B80+B81+B82+B83+B84+B85+B86+B87+B88+B89+B90+B91+B92+B93</f>
        <v>39500000</v>
      </c>
      <c r="C76" s="6">
        <f>C77+C78+C79+C80+C81+C82+C83+C84+C85+C86+C87+C88+C89+C90+C91+C92+C93</f>
        <v>32000000</v>
      </c>
      <c r="D76" s="6">
        <f>D77+D78+D79+D80+D81+D82+D83+D84+D85+D86+D87+D88+D89+D90+D91+D92+D93</f>
        <v>7500000</v>
      </c>
    </row>
    <row r="77" spans="1:4" ht="16.5">
      <c r="A77" s="5" t="s">
        <v>72</v>
      </c>
      <c r="B77" s="7">
        <v>0</v>
      </c>
      <c r="C77" s="7">
        <v>0</v>
      </c>
      <c r="D77" s="7">
        <f aca="true" t="shared" si="3" ref="D77:D93">SUM(B77-C77)</f>
        <v>0</v>
      </c>
    </row>
    <row r="78" spans="1:4" ht="16.5">
      <c r="A78" s="5" t="s">
        <v>73</v>
      </c>
      <c r="B78" s="7">
        <v>0</v>
      </c>
      <c r="C78" s="7">
        <v>0</v>
      </c>
      <c r="D78" s="7">
        <f t="shared" si="3"/>
        <v>0</v>
      </c>
    </row>
    <row r="79" spans="1:4" ht="16.5">
      <c r="A79" s="5" t="s">
        <v>74</v>
      </c>
      <c r="B79" s="7">
        <v>0</v>
      </c>
      <c r="C79" s="7">
        <v>0</v>
      </c>
      <c r="D79" s="7">
        <f t="shared" si="3"/>
        <v>0</v>
      </c>
    </row>
    <row r="80" spans="1:4" ht="16.5">
      <c r="A80" s="5" t="s">
        <v>75</v>
      </c>
      <c r="B80" s="7">
        <v>0</v>
      </c>
      <c r="C80" s="7">
        <v>0</v>
      </c>
      <c r="D80" s="7">
        <f t="shared" si="3"/>
        <v>0</v>
      </c>
    </row>
    <row r="81" spans="1:4" ht="16.5">
      <c r="A81" s="5" t="s">
        <v>76</v>
      </c>
      <c r="B81" s="7">
        <v>0</v>
      </c>
      <c r="C81" s="7">
        <v>0</v>
      </c>
      <c r="D81" s="7">
        <f t="shared" si="3"/>
        <v>0</v>
      </c>
    </row>
    <row r="82" spans="1:4" ht="16.5">
      <c r="A82" s="5" t="s">
        <v>77</v>
      </c>
      <c r="B82" s="7">
        <v>5000000</v>
      </c>
      <c r="C82" s="7">
        <v>2000000</v>
      </c>
      <c r="D82" s="7">
        <f t="shared" si="3"/>
        <v>3000000</v>
      </c>
    </row>
    <row r="83" spans="1:4" ht="16.5">
      <c r="A83" s="5" t="s">
        <v>78</v>
      </c>
      <c r="B83" s="7">
        <v>0</v>
      </c>
      <c r="C83" s="7">
        <v>0</v>
      </c>
      <c r="D83" s="7">
        <f t="shared" si="3"/>
        <v>0</v>
      </c>
    </row>
    <row r="84" spans="1:4" ht="16.5">
      <c r="A84" s="5" t="s">
        <v>79</v>
      </c>
      <c r="B84" s="7">
        <v>0</v>
      </c>
      <c r="C84" s="7">
        <v>0</v>
      </c>
      <c r="D84" s="7">
        <f t="shared" si="3"/>
        <v>0</v>
      </c>
    </row>
    <row r="85" spans="1:4" ht="16.5">
      <c r="A85" s="5" t="s">
        <v>80</v>
      </c>
      <c r="B85" s="7">
        <v>0</v>
      </c>
      <c r="C85" s="7">
        <v>0</v>
      </c>
      <c r="D85" s="7">
        <f t="shared" si="3"/>
        <v>0</v>
      </c>
    </row>
    <row r="86" spans="1:4" ht="16.5">
      <c r="A86" s="5" t="s">
        <v>81</v>
      </c>
      <c r="B86" s="7">
        <v>2000000</v>
      </c>
      <c r="C86" s="7">
        <v>2000000</v>
      </c>
      <c r="D86" s="7">
        <f t="shared" si="3"/>
        <v>0</v>
      </c>
    </row>
    <row r="87" spans="1:4" ht="16.5">
      <c r="A87" s="5" t="s">
        <v>82</v>
      </c>
      <c r="B87" s="7">
        <v>2500000</v>
      </c>
      <c r="C87" s="7">
        <v>2500000</v>
      </c>
      <c r="D87" s="7">
        <f t="shared" si="3"/>
        <v>0</v>
      </c>
    </row>
    <row r="88" spans="1:4" ht="16.5">
      <c r="A88" s="5" t="s">
        <v>83</v>
      </c>
      <c r="B88" s="7">
        <v>3000000</v>
      </c>
      <c r="C88" s="7">
        <v>1500000</v>
      </c>
      <c r="D88" s="7">
        <f t="shared" si="3"/>
        <v>1500000</v>
      </c>
    </row>
    <row r="89" spans="1:4" ht="16.5">
      <c r="A89" s="5" t="s">
        <v>84</v>
      </c>
      <c r="B89" s="7">
        <v>0</v>
      </c>
      <c r="C89" s="7">
        <v>0</v>
      </c>
      <c r="D89" s="7">
        <f t="shared" si="3"/>
        <v>0</v>
      </c>
    </row>
    <row r="90" spans="1:4" ht="16.5">
      <c r="A90" s="5" t="s">
        <v>85</v>
      </c>
      <c r="B90" s="7">
        <v>7000000</v>
      </c>
      <c r="C90" s="7">
        <v>4000000</v>
      </c>
      <c r="D90" s="7">
        <f t="shared" si="3"/>
        <v>3000000</v>
      </c>
    </row>
    <row r="91" spans="1:4" ht="16.5">
      <c r="A91" s="5" t="s">
        <v>86</v>
      </c>
      <c r="B91" s="7">
        <v>0</v>
      </c>
      <c r="C91" s="7">
        <v>0</v>
      </c>
      <c r="D91" s="7">
        <f t="shared" si="3"/>
        <v>0</v>
      </c>
    </row>
    <row r="92" spans="1:4" ht="16.5">
      <c r="A92" s="5" t="s">
        <v>87</v>
      </c>
      <c r="B92" s="7">
        <v>20000000</v>
      </c>
      <c r="C92" s="7">
        <v>20000000</v>
      </c>
      <c r="D92" s="7">
        <f t="shared" si="3"/>
        <v>0</v>
      </c>
    </row>
    <row r="93" spans="1:4" ht="16.5">
      <c r="A93" s="5" t="s">
        <v>88</v>
      </c>
      <c r="B93" s="7">
        <v>0</v>
      </c>
      <c r="C93" s="7">
        <v>0</v>
      </c>
      <c r="D93" s="7">
        <f t="shared" si="3"/>
        <v>0</v>
      </c>
    </row>
    <row r="94" spans="1:4" ht="16.5">
      <c r="A94" s="5" t="s">
        <v>89</v>
      </c>
      <c r="B94" s="6">
        <f>B95+B96+B97+B98+B99+B100+B101+B102+B103+B104+B105+B106+B107+B108+B109+B110+B111+B112</f>
        <v>18500000</v>
      </c>
      <c r="C94" s="6">
        <f>C95+C96+C97+C98+C99+C100+C101+C102+C103+C104+C105+C106+C107+C108+C109+C110+C111+C112</f>
        <v>10000000</v>
      </c>
      <c r="D94" s="6">
        <f>D95+D96+D97+D98+D99+D100+D101+D102+D103+D104+D105+D106+D107+D108+D109+D110+D111+D112</f>
        <v>8500000</v>
      </c>
    </row>
    <row r="95" spans="1:4" ht="16.5">
      <c r="A95" s="5" t="s">
        <v>72</v>
      </c>
      <c r="B95" s="7">
        <v>0</v>
      </c>
      <c r="C95" s="7">
        <v>0</v>
      </c>
      <c r="D95" s="7">
        <f aca="true" t="shared" si="4" ref="D95:D112">SUM(B95-C95)</f>
        <v>0</v>
      </c>
    </row>
    <row r="96" spans="1:4" ht="16.5">
      <c r="A96" s="5" t="s">
        <v>73</v>
      </c>
      <c r="B96" s="7">
        <v>0</v>
      </c>
      <c r="C96" s="7">
        <v>0</v>
      </c>
      <c r="D96" s="7">
        <f t="shared" si="4"/>
        <v>0</v>
      </c>
    </row>
    <row r="97" spans="1:4" ht="16.5">
      <c r="A97" s="5" t="s">
        <v>74</v>
      </c>
      <c r="B97" s="7">
        <v>0</v>
      </c>
      <c r="C97" s="7">
        <v>0</v>
      </c>
      <c r="D97" s="7">
        <f t="shared" si="4"/>
        <v>0</v>
      </c>
    </row>
    <row r="98" spans="1:4" ht="16.5">
      <c r="A98" s="5" t="s">
        <v>90</v>
      </c>
      <c r="B98" s="7">
        <v>0</v>
      </c>
      <c r="C98" s="7">
        <v>0</v>
      </c>
      <c r="D98" s="7">
        <f t="shared" si="4"/>
        <v>0</v>
      </c>
    </row>
    <row r="99" spans="1:4" ht="16.5">
      <c r="A99" s="5" t="s">
        <v>76</v>
      </c>
      <c r="B99" s="7">
        <v>0</v>
      </c>
      <c r="C99" s="7">
        <v>0</v>
      </c>
      <c r="D99" s="7">
        <f t="shared" si="4"/>
        <v>0</v>
      </c>
    </row>
    <row r="100" spans="1:4" ht="16.5">
      <c r="A100" s="5" t="s">
        <v>77</v>
      </c>
      <c r="B100" s="7">
        <v>0</v>
      </c>
      <c r="C100" s="7">
        <v>0</v>
      </c>
      <c r="D100" s="7">
        <f t="shared" si="4"/>
        <v>0</v>
      </c>
    </row>
    <row r="101" spans="1:4" ht="16.5">
      <c r="A101" s="5" t="s">
        <v>91</v>
      </c>
      <c r="B101" s="7">
        <v>0</v>
      </c>
      <c r="C101" s="7">
        <v>0</v>
      </c>
      <c r="D101" s="7">
        <f t="shared" si="4"/>
        <v>0</v>
      </c>
    </row>
    <row r="102" spans="1:4" ht="16.5">
      <c r="A102" s="5" t="s">
        <v>78</v>
      </c>
      <c r="B102" s="7">
        <v>0</v>
      </c>
      <c r="C102" s="7">
        <v>0</v>
      </c>
      <c r="D102" s="7">
        <f t="shared" si="4"/>
        <v>0</v>
      </c>
    </row>
    <row r="103" spans="1:4" ht="16.5">
      <c r="A103" s="5" t="s">
        <v>79</v>
      </c>
      <c r="B103" s="7">
        <v>0</v>
      </c>
      <c r="C103" s="7">
        <v>0</v>
      </c>
      <c r="D103" s="7">
        <f t="shared" si="4"/>
        <v>0</v>
      </c>
    </row>
    <row r="104" spans="1:4" ht="16.5">
      <c r="A104" s="5" t="s">
        <v>80</v>
      </c>
      <c r="B104" s="7">
        <v>0</v>
      </c>
      <c r="C104" s="7">
        <v>0</v>
      </c>
      <c r="D104" s="7">
        <f t="shared" si="4"/>
        <v>0</v>
      </c>
    </row>
    <row r="105" spans="1:4" ht="16.5">
      <c r="A105" s="5" t="s">
        <v>81</v>
      </c>
      <c r="B105" s="7">
        <v>0</v>
      </c>
      <c r="C105" s="7">
        <v>0</v>
      </c>
      <c r="D105" s="7">
        <f t="shared" si="4"/>
        <v>0</v>
      </c>
    </row>
    <row r="106" spans="1:4" ht="16.5">
      <c r="A106" s="5" t="s">
        <v>82</v>
      </c>
      <c r="B106" s="7">
        <v>0</v>
      </c>
      <c r="C106" s="7">
        <v>0</v>
      </c>
      <c r="D106" s="7">
        <f t="shared" si="4"/>
        <v>0</v>
      </c>
    </row>
    <row r="107" spans="1:4" ht="16.5">
      <c r="A107" s="5" t="s">
        <v>83</v>
      </c>
      <c r="B107" s="7">
        <v>0</v>
      </c>
      <c r="C107" s="7">
        <v>0</v>
      </c>
      <c r="D107" s="7">
        <f t="shared" si="4"/>
        <v>0</v>
      </c>
    </row>
    <row r="108" spans="1:4" ht="16.5">
      <c r="A108" s="5" t="s">
        <v>84</v>
      </c>
      <c r="B108" s="7">
        <v>0</v>
      </c>
      <c r="C108" s="7">
        <v>0</v>
      </c>
      <c r="D108" s="7">
        <f t="shared" si="4"/>
        <v>0</v>
      </c>
    </row>
    <row r="109" spans="1:4" ht="16.5">
      <c r="A109" s="5" t="s">
        <v>85</v>
      </c>
      <c r="B109" s="7">
        <v>6500000</v>
      </c>
      <c r="C109" s="7">
        <v>0</v>
      </c>
      <c r="D109" s="7">
        <f t="shared" si="4"/>
        <v>6500000</v>
      </c>
    </row>
    <row r="110" spans="1:4" ht="16.5">
      <c r="A110" s="5" t="s">
        <v>86</v>
      </c>
      <c r="B110" s="7">
        <v>5000000</v>
      </c>
      <c r="C110" s="7">
        <v>5000000</v>
      </c>
      <c r="D110" s="7">
        <f t="shared" si="4"/>
        <v>0</v>
      </c>
    </row>
    <row r="111" spans="1:4" ht="16.5">
      <c r="A111" s="5" t="s">
        <v>92</v>
      </c>
      <c r="B111" s="7">
        <v>5000000</v>
      </c>
      <c r="C111" s="7">
        <v>3000000</v>
      </c>
      <c r="D111" s="7">
        <f t="shared" si="4"/>
        <v>2000000</v>
      </c>
    </row>
    <row r="112" spans="1:4" ht="16.5">
      <c r="A112" s="5" t="s">
        <v>88</v>
      </c>
      <c r="B112" s="7">
        <v>2000000</v>
      </c>
      <c r="C112" s="7">
        <v>2000000</v>
      </c>
      <c r="D112" s="7">
        <f t="shared" si="4"/>
        <v>0</v>
      </c>
    </row>
    <row r="113" spans="1:4" ht="16.5">
      <c r="A113" s="5" t="s">
        <v>93</v>
      </c>
      <c r="B113" s="6">
        <f>B114+B115+B116+B117+B118+B119+B120</f>
        <v>66000000</v>
      </c>
      <c r="C113" s="6">
        <f>C114+C115+C116+C117+C118+C119+C120</f>
        <v>65000000</v>
      </c>
      <c r="D113" s="6">
        <f>D114+D115+D116+D117+D118+D119+D120</f>
        <v>1000000</v>
      </c>
    </row>
    <row r="114" spans="1:4" ht="16.5">
      <c r="A114" s="5" t="s">
        <v>94</v>
      </c>
      <c r="B114" s="7">
        <v>60000000</v>
      </c>
      <c r="C114" s="7">
        <v>50000000</v>
      </c>
      <c r="D114" s="7">
        <f aca="true" t="shared" si="5" ref="D114:D120">SUM(B114-C114)</f>
        <v>10000000</v>
      </c>
    </row>
    <row r="115" spans="1:4" ht="16.5">
      <c r="A115" s="5" t="s">
        <v>95</v>
      </c>
      <c r="B115" s="7">
        <v>6000000</v>
      </c>
      <c r="C115" s="7">
        <v>15000000</v>
      </c>
      <c r="D115" s="7">
        <f t="shared" si="5"/>
        <v>-9000000</v>
      </c>
    </row>
    <row r="116" spans="1:4" ht="16.5">
      <c r="A116" s="5" t="s">
        <v>96</v>
      </c>
      <c r="B116" s="7">
        <v>0</v>
      </c>
      <c r="C116" s="7">
        <v>0</v>
      </c>
      <c r="D116" s="7">
        <f t="shared" si="5"/>
        <v>0</v>
      </c>
    </row>
    <row r="117" spans="1:4" ht="16.5">
      <c r="A117" s="5" t="s">
        <v>97</v>
      </c>
      <c r="B117" s="7">
        <v>0</v>
      </c>
      <c r="C117" s="7">
        <v>0</v>
      </c>
      <c r="D117" s="7">
        <f t="shared" si="5"/>
        <v>0</v>
      </c>
    </row>
    <row r="118" spans="1:4" ht="16.5">
      <c r="A118" s="5" t="s">
        <v>98</v>
      </c>
      <c r="B118" s="7">
        <v>0</v>
      </c>
      <c r="C118" s="7">
        <v>0</v>
      </c>
      <c r="D118" s="7">
        <f t="shared" si="5"/>
        <v>0</v>
      </c>
    </row>
    <row r="119" spans="1:4" ht="16.5">
      <c r="A119" s="5" t="s">
        <v>99</v>
      </c>
      <c r="B119" s="7">
        <v>0</v>
      </c>
      <c r="C119" s="7">
        <v>0</v>
      </c>
      <c r="D119" s="7">
        <f t="shared" si="5"/>
        <v>0</v>
      </c>
    </row>
    <row r="120" spans="1:4" ht="16.5">
      <c r="A120" s="5" t="s">
        <v>100</v>
      </c>
      <c r="B120" s="7">
        <v>0</v>
      </c>
      <c r="C120" s="7">
        <v>0</v>
      </c>
      <c r="D120" s="7">
        <f t="shared" si="5"/>
        <v>0</v>
      </c>
    </row>
    <row r="121" spans="1:4" ht="16.5">
      <c r="A121" s="5" t="s">
        <v>101</v>
      </c>
      <c r="B121" s="6">
        <f>B122</f>
        <v>4000000</v>
      </c>
      <c r="C121" s="6">
        <f>C122</f>
        <v>4000000</v>
      </c>
      <c r="D121" s="6">
        <f>D122</f>
        <v>0</v>
      </c>
    </row>
    <row r="122" spans="1:4" ht="16.5">
      <c r="A122" s="5" t="s">
        <v>102</v>
      </c>
      <c r="B122" s="6">
        <f>B123</f>
        <v>4000000</v>
      </c>
      <c r="C122" s="6">
        <f>C123</f>
        <v>4000000</v>
      </c>
      <c r="D122" s="6">
        <f>D123</f>
        <v>0</v>
      </c>
    </row>
    <row r="123" spans="1:4" ht="16.5">
      <c r="A123" s="5" t="s">
        <v>103</v>
      </c>
      <c r="B123" s="7">
        <v>4000000</v>
      </c>
      <c r="C123" s="7">
        <v>4000000</v>
      </c>
      <c r="D123" s="7">
        <f>SUM(B123-C123)</f>
        <v>0</v>
      </c>
    </row>
    <row r="124" spans="1:4" ht="16.5">
      <c r="A124" s="5" t="s">
        <v>104</v>
      </c>
      <c r="B124" s="6">
        <f>B125+B133+B136+B143</f>
        <v>12600000</v>
      </c>
      <c r="C124" s="6">
        <f>C125+C133+C136+C143</f>
        <v>0</v>
      </c>
      <c r="D124" s="6">
        <f>D125+D133+D136+D143</f>
        <v>12600000</v>
      </c>
    </row>
    <row r="125" spans="1:4" ht="16.5">
      <c r="A125" s="5" t="s">
        <v>105</v>
      </c>
      <c r="B125" s="6">
        <f>B126+B127+B128+B129+B130+B131+B132</f>
        <v>12600000</v>
      </c>
      <c r="C125" s="6">
        <f>C126+C127+C128+C129+C130+C131+C132</f>
        <v>0</v>
      </c>
      <c r="D125" s="6">
        <f>D126+D127+D128+D129+D130+D131+D132</f>
        <v>12600000</v>
      </c>
    </row>
    <row r="126" spans="1:4" ht="16.5">
      <c r="A126" s="5" t="s">
        <v>106</v>
      </c>
      <c r="B126" s="7">
        <v>0</v>
      </c>
      <c r="C126" s="7">
        <v>0</v>
      </c>
      <c r="D126" s="7">
        <f aca="true" t="shared" si="6" ref="D126:D132">SUM(B126-C126)</f>
        <v>0</v>
      </c>
    </row>
    <row r="127" spans="1:4" ht="16.5">
      <c r="A127" s="5" t="s">
        <v>107</v>
      </c>
      <c r="B127" s="7">
        <v>0</v>
      </c>
      <c r="C127" s="7">
        <v>0</v>
      </c>
      <c r="D127" s="7">
        <f t="shared" si="6"/>
        <v>0</v>
      </c>
    </row>
    <row r="128" spans="1:4" ht="16.5">
      <c r="A128" s="5" t="s">
        <v>108</v>
      </c>
      <c r="B128" s="7">
        <v>0</v>
      </c>
      <c r="C128" s="7">
        <v>0</v>
      </c>
      <c r="D128" s="7">
        <f t="shared" si="6"/>
        <v>0</v>
      </c>
    </row>
    <row r="129" spans="1:4" ht="16.5">
      <c r="A129" s="5" t="s">
        <v>109</v>
      </c>
      <c r="B129" s="7">
        <v>12600000</v>
      </c>
      <c r="C129" s="7">
        <v>0</v>
      </c>
      <c r="D129" s="7">
        <f t="shared" si="6"/>
        <v>12600000</v>
      </c>
    </row>
    <row r="130" spans="1:4" ht="16.5">
      <c r="A130" s="5" t="s">
        <v>110</v>
      </c>
      <c r="B130" s="7">
        <v>0</v>
      </c>
      <c r="C130" s="7">
        <v>0</v>
      </c>
      <c r="D130" s="7">
        <f t="shared" si="6"/>
        <v>0</v>
      </c>
    </row>
    <row r="131" spans="1:4" ht="16.5">
      <c r="A131" s="5" t="s">
        <v>111</v>
      </c>
      <c r="B131" s="7">
        <v>0</v>
      </c>
      <c r="C131" s="7">
        <v>0</v>
      </c>
      <c r="D131" s="7">
        <f t="shared" si="6"/>
        <v>0</v>
      </c>
    </row>
    <row r="132" spans="1:4" ht="16.5">
      <c r="A132" s="5" t="s">
        <v>112</v>
      </c>
      <c r="B132" s="7">
        <v>0</v>
      </c>
      <c r="C132" s="7">
        <v>0</v>
      </c>
      <c r="D132" s="7">
        <f t="shared" si="6"/>
        <v>0</v>
      </c>
    </row>
    <row r="133" spans="1:4" ht="16.5">
      <c r="A133" s="5" t="s">
        <v>113</v>
      </c>
      <c r="B133" s="6">
        <f>B134+B135</f>
        <v>0</v>
      </c>
      <c r="C133" s="6">
        <f>C134+C135</f>
        <v>0</v>
      </c>
      <c r="D133" s="6">
        <f>D134+D135</f>
        <v>0</v>
      </c>
    </row>
    <row r="134" spans="1:4" ht="16.5">
      <c r="A134" s="5" t="s">
        <v>114</v>
      </c>
      <c r="B134" s="7">
        <v>0</v>
      </c>
      <c r="C134" s="7">
        <v>0</v>
      </c>
      <c r="D134" s="7">
        <f>SUM(B134-C134)</f>
        <v>0</v>
      </c>
    </row>
    <row r="135" spans="1:4" ht="16.5">
      <c r="A135" s="5" t="s">
        <v>115</v>
      </c>
      <c r="B135" s="7">
        <v>0</v>
      </c>
      <c r="C135" s="7">
        <v>0</v>
      </c>
      <c r="D135" s="7">
        <f>SUM(B135-C135)</f>
        <v>0</v>
      </c>
    </row>
    <row r="136" spans="1:4" ht="16.5">
      <c r="A136" s="5" t="s">
        <v>116</v>
      </c>
      <c r="B136" s="6">
        <f>B137+B138+B139+B140+B141+B142</f>
        <v>0</v>
      </c>
      <c r="C136" s="6">
        <f>C137+C138+C139+C140+C141+C142</f>
        <v>0</v>
      </c>
      <c r="D136" s="6">
        <f>D137+D138+D139+D140+D141+D142</f>
        <v>0</v>
      </c>
    </row>
    <row r="137" spans="1:4" ht="16.5">
      <c r="A137" s="5" t="s">
        <v>117</v>
      </c>
      <c r="B137" s="7">
        <v>0</v>
      </c>
      <c r="C137" s="7">
        <v>0</v>
      </c>
      <c r="D137" s="7">
        <f aca="true" t="shared" si="7" ref="D137:D142">SUM(B137-C137)</f>
        <v>0</v>
      </c>
    </row>
    <row r="138" spans="1:4" ht="16.5">
      <c r="A138" s="5" t="s">
        <v>118</v>
      </c>
      <c r="B138" s="7">
        <v>0</v>
      </c>
      <c r="C138" s="7">
        <v>0</v>
      </c>
      <c r="D138" s="7">
        <f t="shared" si="7"/>
        <v>0</v>
      </c>
    </row>
    <row r="139" spans="1:4" ht="16.5">
      <c r="A139" s="5" t="s">
        <v>119</v>
      </c>
      <c r="B139" s="7">
        <v>0</v>
      </c>
      <c r="C139" s="7">
        <v>0</v>
      </c>
      <c r="D139" s="7">
        <f t="shared" si="7"/>
        <v>0</v>
      </c>
    </row>
    <row r="140" spans="1:4" ht="16.5">
      <c r="A140" s="5" t="s">
        <v>120</v>
      </c>
      <c r="B140" s="7">
        <v>0</v>
      </c>
      <c r="C140" s="7">
        <v>0</v>
      </c>
      <c r="D140" s="7">
        <f t="shared" si="7"/>
        <v>0</v>
      </c>
    </row>
    <row r="141" spans="1:4" ht="16.5">
      <c r="A141" s="5" t="s">
        <v>121</v>
      </c>
      <c r="B141" s="7">
        <v>0</v>
      </c>
      <c r="C141" s="7">
        <v>0</v>
      </c>
      <c r="D141" s="7">
        <f t="shared" si="7"/>
        <v>0</v>
      </c>
    </row>
    <row r="142" spans="1:4" ht="16.5">
      <c r="A142" s="5" t="s">
        <v>122</v>
      </c>
      <c r="B142" s="7">
        <v>0</v>
      </c>
      <c r="C142" s="7">
        <v>0</v>
      </c>
      <c r="D142" s="7">
        <f t="shared" si="7"/>
        <v>0</v>
      </c>
    </row>
    <row r="143" spans="1:4" ht="16.5">
      <c r="A143" s="5" t="s">
        <v>123</v>
      </c>
      <c r="B143" s="6">
        <f>B144+B145</f>
        <v>0</v>
      </c>
      <c r="C143" s="6">
        <f>C144+C145</f>
        <v>0</v>
      </c>
      <c r="D143" s="6">
        <f>D144+D145</f>
        <v>0</v>
      </c>
    </row>
    <row r="144" spans="1:4" ht="16.5">
      <c r="A144" s="5" t="s">
        <v>124</v>
      </c>
      <c r="B144" s="7">
        <v>0</v>
      </c>
      <c r="C144" s="7">
        <v>0</v>
      </c>
      <c r="D144" s="7">
        <f>SUM(B144-C144)</f>
        <v>0</v>
      </c>
    </row>
    <row r="145" spans="1:4" ht="16.5">
      <c r="A145" s="5" t="s">
        <v>125</v>
      </c>
      <c r="B145" s="7">
        <v>0</v>
      </c>
      <c r="C145" s="7">
        <v>0</v>
      </c>
      <c r="D145" s="7">
        <f>SUM(B145-C145)</f>
        <v>0</v>
      </c>
    </row>
    <row r="146" spans="1:4" ht="16.5">
      <c r="A146" s="5" t="s">
        <v>126</v>
      </c>
      <c r="B146" s="6">
        <f>B147+B150</f>
        <v>0</v>
      </c>
      <c r="C146" s="6">
        <f>C147+C150</f>
        <v>0</v>
      </c>
      <c r="D146" s="6">
        <f>D147+D150</f>
        <v>0</v>
      </c>
    </row>
    <row r="147" spans="1:4" ht="16.5">
      <c r="A147" s="5" t="s">
        <v>127</v>
      </c>
      <c r="B147" s="6">
        <f>B148+B149</f>
        <v>0</v>
      </c>
      <c r="C147" s="6">
        <f>C148+C149</f>
        <v>0</v>
      </c>
      <c r="D147" s="6">
        <f>D148+D149</f>
        <v>0</v>
      </c>
    </row>
    <row r="148" spans="1:4" ht="16.5">
      <c r="A148" s="5" t="s">
        <v>128</v>
      </c>
      <c r="B148" s="7">
        <v>0</v>
      </c>
      <c r="C148" s="7">
        <v>0</v>
      </c>
      <c r="D148" s="7">
        <f>SUM(B148-C148)</f>
        <v>0</v>
      </c>
    </row>
    <row r="149" spans="1:4" ht="16.5">
      <c r="A149" s="5" t="s">
        <v>129</v>
      </c>
      <c r="B149" s="7">
        <v>0</v>
      </c>
      <c r="C149" s="7">
        <v>0</v>
      </c>
      <c r="D149" s="7">
        <f>SUM(B149-C149)</f>
        <v>0</v>
      </c>
    </row>
    <row r="150" spans="1:4" ht="16.5">
      <c r="A150" s="5" t="s">
        <v>130</v>
      </c>
      <c r="B150" s="6">
        <f>B151+B152</f>
        <v>0</v>
      </c>
      <c r="C150" s="6">
        <f>C151+C152</f>
        <v>0</v>
      </c>
      <c r="D150" s="6">
        <f>D151+D152</f>
        <v>0</v>
      </c>
    </row>
    <row r="151" spans="1:4" ht="16.5">
      <c r="A151" s="5" t="s">
        <v>131</v>
      </c>
      <c r="B151" s="7">
        <v>0</v>
      </c>
      <c r="C151" s="7">
        <v>0</v>
      </c>
      <c r="D151" s="7">
        <f>SUM(B151-C151)</f>
        <v>0</v>
      </c>
    </row>
    <row r="152" spans="1:4" ht="16.5">
      <c r="A152" s="5" t="s">
        <v>146</v>
      </c>
      <c r="B152" s="7">
        <v>0</v>
      </c>
      <c r="C152" s="7">
        <v>0</v>
      </c>
      <c r="D152" s="7">
        <f>SUM(B152-C152)</f>
        <v>0</v>
      </c>
    </row>
    <row r="153" spans="1:4" ht="16.5">
      <c r="A153" s="5" t="s">
        <v>132</v>
      </c>
      <c r="B153" s="6">
        <f>B154+B158</f>
        <v>0</v>
      </c>
      <c r="C153" s="6">
        <f>C154+C158</f>
        <v>0</v>
      </c>
      <c r="D153" s="6">
        <f>D154+D158</f>
        <v>0</v>
      </c>
    </row>
    <row r="154" spans="1:4" ht="16.5">
      <c r="A154" s="5" t="s">
        <v>133</v>
      </c>
      <c r="B154" s="6">
        <f>B155+B156+B157</f>
        <v>0</v>
      </c>
      <c r="C154" s="6">
        <f>C155+C156+C157</f>
        <v>0</v>
      </c>
      <c r="D154" s="6">
        <f>D155+D156+D157</f>
        <v>0</v>
      </c>
    </row>
    <row r="155" spans="1:4" ht="16.5">
      <c r="A155" s="5" t="s">
        <v>134</v>
      </c>
      <c r="B155" s="7">
        <v>0</v>
      </c>
      <c r="C155" s="7">
        <v>0</v>
      </c>
      <c r="D155" s="7">
        <f>SUM(B155-C155)</f>
        <v>0</v>
      </c>
    </row>
    <row r="156" spans="1:4" ht="16.5">
      <c r="A156" s="5" t="s">
        <v>135</v>
      </c>
      <c r="B156" s="7">
        <v>0</v>
      </c>
      <c r="C156" s="7">
        <v>0</v>
      </c>
      <c r="D156" s="7">
        <f>SUM(B156-C156)</f>
        <v>0</v>
      </c>
    </row>
    <row r="157" spans="1:4" ht="16.5">
      <c r="A157" s="5" t="s">
        <v>136</v>
      </c>
      <c r="B157" s="7">
        <v>0</v>
      </c>
      <c r="C157" s="7">
        <v>0</v>
      </c>
      <c r="D157" s="7">
        <f>SUM(B157-C157)</f>
        <v>0</v>
      </c>
    </row>
    <row r="158" spans="1:4" ht="16.5">
      <c r="A158" s="5" t="s">
        <v>137</v>
      </c>
      <c r="B158" s="6">
        <f>B159</f>
        <v>0</v>
      </c>
      <c r="C158" s="6">
        <f>C159</f>
        <v>0</v>
      </c>
      <c r="D158" s="6">
        <f>D159</f>
        <v>0</v>
      </c>
    </row>
    <row r="159" spans="1:4" ht="16.5">
      <c r="A159" s="5" t="s">
        <v>138</v>
      </c>
      <c r="B159" s="7">
        <v>0</v>
      </c>
      <c r="C159" s="7">
        <v>0</v>
      </c>
      <c r="D159" s="7">
        <f>SUM(B159-C159)</f>
        <v>0</v>
      </c>
    </row>
    <row r="160" spans="1:4" ht="16.5">
      <c r="A160" s="5" t="s">
        <v>139</v>
      </c>
      <c r="B160" s="7">
        <v>9986332</v>
      </c>
      <c r="C160" s="7">
        <v>8463098</v>
      </c>
      <c r="D160" s="7">
        <f>SUM(B160-C160)</f>
        <v>1523234</v>
      </c>
    </row>
    <row r="161" spans="1:4" ht="16.5">
      <c r="A161" s="8" t="s">
        <v>140</v>
      </c>
      <c r="B161" s="6">
        <f>B65+B121+B124+B146+B153+B160</f>
        <v>658586332</v>
      </c>
      <c r="C161" s="6">
        <f>C65+C121+C124+C146+C153+C160</f>
        <v>329463098</v>
      </c>
      <c r="D161" s="6">
        <f>D65+D121+D124+D146+D153+D160</f>
        <v>329123234</v>
      </c>
    </row>
    <row r="162" spans="2:3" ht="16.5">
      <c r="B162" s="24">
        <f>SUM(B64-B161)</f>
        <v>0</v>
      </c>
      <c r="C162" s="24">
        <f>SUM(C64-C161)</f>
        <v>0</v>
      </c>
    </row>
  </sheetData>
  <sheetProtection/>
  <protectedRanges>
    <protectedRange sqref="B67:B69 B71:B75 B77:B93 B95:B110" name="범위2_1_1_1"/>
    <protectedRange sqref="B8:B11 B14:B16 B18:B20 B22:B27 B30:B36 B38:B39 B41:B46 B48:B50 B53:B54 B56:B57 B60:B63" name="범위1_1_1_1"/>
    <protectedRange sqref="B114:B120 B123 B126:B132 B134:B135 B137:B142 B144:B145 B148:B149 B151:B152 B155:B157 B159:B160 B111:B112" name="범위3_1_1_1"/>
    <protectedRange sqref="C67:C69" name="범위2_1"/>
    <protectedRange sqref="C8:C11 C14:C16 C18:C20 C22:C27 C30:C36 C38:C39 C41:C46 C48:C50 C53:C54 C56:C57 C60:C63" name="범위1_1"/>
    <protectedRange sqref="C123 C126:C132 C134:C135 C137:C142 C144:C145 C148:C149 C151:C152 C155:C157 C159:C160" name="범위3_1"/>
    <protectedRange sqref="C71:C75 C77:C93 C95:C110" name="범위2_1_1_1_1"/>
    <protectedRange sqref="C111:C112 C114:C120" name="범위3_1_1_1_1"/>
  </protectedRanges>
  <mergeCells count="2">
    <mergeCell ref="A1:D1"/>
    <mergeCell ref="A2:D2"/>
  </mergeCells>
  <dataValidations count="1">
    <dataValidation type="custom" allowBlank="1" showInputMessage="1" showErrorMessage="1" sqref="B6:D161">
      <formula1>ISNUMBER(B6:B161)</formula1>
    </dataValidation>
  </dataValidation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정승훈</cp:lastModifiedBy>
  <cp:lastPrinted>2021-01-06T02:17:08Z</cp:lastPrinted>
  <dcterms:created xsi:type="dcterms:W3CDTF">2014-10-22T04:05:33Z</dcterms:created>
  <dcterms:modified xsi:type="dcterms:W3CDTF">2021-02-24T01:55:07Z</dcterms:modified>
  <cp:category/>
  <cp:version/>
  <cp:contentType/>
  <cp:contentStatus/>
</cp:coreProperties>
</file>